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715" windowHeight="5985" activeTab="7"/>
  </bookViews>
  <sheets>
    <sheet name="รับจ่าย" sheetId="1" r:id="rId1"/>
    <sheet name="สำรอง" sheetId="2" r:id="rId2"/>
    <sheet name="ดุล" sheetId="3" r:id="rId3"/>
    <sheet name="ค้างรับ" sheetId="4" r:id="rId4"/>
    <sheet name="WS" sheetId="5" r:id="rId5"/>
    <sheet name="Sheet5" sheetId="6" r:id="rId6"/>
    <sheet name="Sheet4" sheetId="7" r:id="rId7"/>
    <sheet name="งบทรัพย์สิน" sheetId="8" r:id="rId8"/>
  </sheets>
  <definedNames/>
  <calcPr fullCalcOnLoad="1"/>
</workbook>
</file>

<file path=xl/sharedStrings.xml><?xml version="1.0" encoding="utf-8"?>
<sst xmlns="http://schemas.openxmlformats.org/spreadsheetml/2006/main" count="346" uniqueCount="226">
  <si>
    <t>ประมาณการ</t>
  </si>
  <si>
    <t>รายรับจริง</t>
  </si>
  <si>
    <t>+</t>
  </si>
  <si>
    <t>สูง</t>
  </si>
  <si>
    <t>ต่ำ</t>
  </si>
  <si>
    <t>-</t>
  </si>
  <si>
    <t>รายรับตามประมาณการ</t>
  </si>
  <si>
    <t>รายรับ</t>
  </si>
  <si>
    <t>ภาษีอากร</t>
  </si>
  <si>
    <t>ค่าธรรมเนียม ค่าปรับและค่าใบอนุญาต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</si>
  <si>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</si>
  <si>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</si>
  <si>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รายได้เบ็ตเตล็ด</t>
  </si>
  <si>
    <t>รายได้จากทุน</t>
  </si>
  <si>
    <t>ภาษีจัดสรร</t>
  </si>
  <si>
    <t>เงินอุดหนุน</t>
  </si>
  <si>
    <t>ภาษีโรงเรือนและที่ดิน</t>
  </si>
  <si>
    <t>ภาษีบำรุงท้องที่</t>
  </si>
  <si>
    <t>ภาษีป้าย</t>
  </si>
  <si>
    <t>ค่าปรับผู้กระทำผิดกฎหมายจราจรทางบก</t>
  </si>
  <si>
    <t>ดอกเบี้ยเงินฝากธนาคาร</t>
  </si>
  <si>
    <t>รับจริง</t>
  </si>
  <si>
    <t>ค่าขายแบบแปลนและเอกสาร</t>
  </si>
  <si>
    <t>รายได้เบ็ตเตล็ดอื่น ๆ</t>
  </si>
  <si>
    <t>ภาษีธุรกิจเฉพาะ</t>
  </si>
  <si>
    <t>ภาษีสุรา</t>
  </si>
  <si>
    <t>เงินอุดหนุนค่าตอบแทนครู ศพด.</t>
  </si>
  <si>
    <t>เงินอุดหนุนทั่วไปเงินสมทบ - กสจ.</t>
  </si>
  <si>
    <t>รวมทั้งสิ้น</t>
  </si>
  <si>
    <t>งบกลาง</t>
  </si>
  <si>
    <t>เงินเดือน</t>
  </si>
  <si>
    <t>รวมเงินตามประมาณการรายรับทั้งสิ้น</t>
  </si>
  <si>
    <t>เงินอุดหนุนที่รัฐบาลให้โดยระบุวัตถุประสงค์</t>
  </si>
  <si>
    <t>รวมรายรับทั้งสิ้น</t>
  </si>
  <si>
    <t>รายจ่ายตามประมาณการ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</si>
  <si>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</si>
  <si>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</si>
  <si>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</si>
  <si>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</si>
  <si>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</si>
  <si>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</si>
  <si>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</si>
  <si>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</si>
  <si>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รวมรายจ่ายตามประมาณการรายจ่ายทั้งสิ้น</t>
  </si>
  <si>
    <t>รวมรายจ่ายทั้งสิ้น</t>
  </si>
  <si>
    <t>รายจ่ายจริง</t>
  </si>
  <si>
    <t xml:space="preserve">                                         </t>
  </si>
  <si>
    <t>เงินอุดหนุนทั่วไป</t>
  </si>
  <si>
    <t>(ลงชื่อ)…………………………</t>
  </si>
  <si>
    <t>ภาษีสรรพสามิต</t>
  </si>
  <si>
    <t>นิติกรรมที่ดิน</t>
  </si>
  <si>
    <t>เกิน</t>
  </si>
  <si>
    <t>ส่วนที่เกิน</t>
  </si>
  <si>
    <t>รายการ</t>
  </si>
  <si>
    <t>ค่าธรรมเนียมการพนันเพิ่ม</t>
  </si>
  <si>
    <t>ค่าปรับผิดสัญญา</t>
  </si>
  <si>
    <t>รายได้ที่องค์กรปกครองส่วนท้องถิ่นจัดเก็บเอง</t>
  </si>
  <si>
    <t>(1)</t>
  </si>
  <si>
    <t>(2)</t>
  </si>
  <si>
    <t>(3)</t>
  </si>
  <si>
    <t>(4)</t>
  </si>
  <si>
    <t>(บาท)</t>
  </si>
  <si>
    <t>ทรัพย์สิน</t>
  </si>
  <si>
    <t>ทรัพย์สินตามงบทรัพย์สิน</t>
  </si>
  <si>
    <t>รายได้ค้างรับ</t>
  </si>
  <si>
    <t>เงินอุดหนุนทั่วไปฝากจังหวัด</t>
  </si>
  <si>
    <t>เงินสดในมือ</t>
  </si>
  <si>
    <t>เงินฝากคลังจังหวัด (อำเภอ)ทุ่งสง 90909/5980</t>
  </si>
  <si>
    <t>เงินฝากธนาคารกรุงไทย กระแสรายวัน เพื่อการรับเงิน 814-600865-8</t>
  </si>
  <si>
    <t>เงินฝากธนาคารกรุงไทย ออมทรัพย์ 814-1-21743-7</t>
  </si>
  <si>
    <t>เงินฝากธนาคารกรุงไทย ออมทรัพย์ (บัญชี 2) 814-1-35588-0</t>
  </si>
  <si>
    <t>เงินฝากธนาคาร ธกส.     ออมทรัพย์  890-2-44384-7</t>
  </si>
  <si>
    <t>เงินฝากธนาคาร ธกส.     ประจำ        890-4-20014-6</t>
  </si>
  <si>
    <t xml:space="preserve">  เงินอุดหนุนทั่วไปฝากจังหวัด</t>
  </si>
  <si>
    <t xml:space="preserve">  ธนาคารกรุงไทย กระแสรายวัน </t>
  </si>
  <si>
    <t xml:space="preserve">  ธนาคารกรุงไทย ออมทรัพย์ </t>
  </si>
  <si>
    <t>หนี้สินและเงินสะสม</t>
  </si>
  <si>
    <t>ทุนทรัพย์สิน</t>
  </si>
  <si>
    <t>เงินเบิกตัดปี</t>
  </si>
  <si>
    <t xml:space="preserve">เงินรับฝากต่าง ๆ </t>
  </si>
  <si>
    <t>เงินอุดหนุนทั่วไปค้างจ่าย</t>
  </si>
  <si>
    <t>สำรองเงินรายรับ</t>
  </si>
  <si>
    <t>บวก  รับจริงสูงกว่าจ่ายจริง</t>
  </si>
  <si>
    <t>หัก  จ่ายขาดเงินสะสม</t>
  </si>
  <si>
    <t>รหัสบัญชี</t>
  </si>
  <si>
    <t>งบทดลอง</t>
  </si>
  <si>
    <t>ณ วันที่ 30 กันยายน 2547</t>
  </si>
  <si>
    <t xml:space="preserve">เดบิท </t>
  </si>
  <si>
    <t>เครดิต</t>
  </si>
  <si>
    <t>ใบผ่านรายการบัญชีทั่วไป</t>
  </si>
  <si>
    <t>ปรับปรุง</t>
  </si>
  <si>
    <t>เดบิท</t>
  </si>
  <si>
    <t>(ปิดบัญชี)</t>
  </si>
  <si>
    <t>งบแสดงฐานะการเงิน</t>
  </si>
  <si>
    <t>ณ วันที่ 30 ก.ย. 2547</t>
  </si>
  <si>
    <t>หนี้สินและทุน</t>
  </si>
  <si>
    <t>เงินงบกลาง</t>
  </si>
  <si>
    <t>เงินยืมงบประมาณ</t>
  </si>
  <si>
    <t>ลูกหนี้เงินยืม เงินสะสม</t>
  </si>
  <si>
    <t>เงินอุดหนุนทั่วไป (หมายเหตุ 1)</t>
  </si>
  <si>
    <t>เงินสะสม</t>
  </si>
  <si>
    <t>เงินรายรับ</t>
  </si>
  <si>
    <t>เงินรับฝาก (หมายเหตุ 2)</t>
  </si>
  <si>
    <t>เงินทุนโครงการเศรษฐกิจชุมชน</t>
  </si>
  <si>
    <t>011</t>
  </si>
  <si>
    <t>021</t>
  </si>
  <si>
    <t>022</t>
  </si>
  <si>
    <t>023</t>
  </si>
  <si>
    <t>000</t>
  </si>
  <si>
    <t>090</t>
  </si>
  <si>
    <t>012</t>
  </si>
  <si>
    <t>0100</t>
  </si>
  <si>
    <t>0120</t>
  </si>
  <si>
    <t>0200</t>
  </si>
  <si>
    <t>0250</t>
  </si>
  <si>
    <t>0300</t>
  </si>
  <si>
    <t>0350</t>
  </si>
  <si>
    <t>รายจ่ายค้างจ่าย</t>
  </si>
  <si>
    <t>รหัส</t>
  </si>
  <si>
    <t>บัญชี</t>
  </si>
  <si>
    <t>รายรับสูงกว่ารายจ่าย</t>
  </si>
  <si>
    <t>คงเหลือ</t>
  </si>
  <si>
    <t>จ่ายจริง</t>
  </si>
  <si>
    <t>รายจ่ายที่จ่ายจากเงินอุดหนุนที่รัฐบาลให้โดยระบุวัตถุประสงค์</t>
  </si>
  <si>
    <t>องค์การบริหารส่วนตำบลนาแว อำเภอฉวาง จังหวัดนครศรีธรรมราช</t>
  </si>
  <si>
    <t>หัก เงินทุนสำรองเงินสะสม</t>
  </si>
  <si>
    <t>เงินทุนสำรองเงินสะสม</t>
  </si>
  <si>
    <t>งบทรัพย์สิน</t>
  </si>
  <si>
    <t>ประเภททรัพย์สิน</t>
  </si>
  <si>
    <t>รับเพิ่ม</t>
  </si>
  <si>
    <t>งวดนี้</t>
  </si>
  <si>
    <t>จำหน่าย</t>
  </si>
  <si>
    <t>ยกไปงวด</t>
  </si>
  <si>
    <t>หน้า</t>
  </si>
  <si>
    <t>ทรัพย์สินเกิดจาก</t>
  </si>
  <si>
    <t>จำนวน</t>
  </si>
  <si>
    <t xml:space="preserve">  ก.  อสังหาริมทรัพย์</t>
  </si>
  <si>
    <t xml:space="preserve">        - ที่ดิน</t>
  </si>
  <si>
    <t xml:space="preserve">        - อาคาร</t>
  </si>
  <si>
    <t xml:space="preserve"> ข.   สังหาริมทรัพย์</t>
  </si>
  <si>
    <t xml:space="preserve">        - เครื่องใช้สำนักงาน</t>
  </si>
  <si>
    <t xml:space="preserve">  (ลงชื่อ)……………………….</t>
  </si>
  <si>
    <t xml:space="preserve">         หัวหน้าส่วนคลัง</t>
  </si>
  <si>
    <t>(ลงชื่อ)………………………….</t>
  </si>
  <si>
    <t xml:space="preserve">              (ลงชื่อ)……………………………..</t>
  </si>
  <si>
    <r>
      <t>รายได้ค้างรับ</t>
    </r>
    <r>
      <rPr>
        <sz val="16"/>
        <rFont val="Cordia New"/>
        <family val="2"/>
      </rPr>
      <t xml:space="preserve">    ประกอบด้วย</t>
    </r>
  </si>
  <si>
    <t>(ลงชื่อ)............................</t>
  </si>
  <si>
    <t>ณ วันที่ 30 กันยายน 2549</t>
  </si>
  <si>
    <t xml:space="preserve">                 -</t>
  </si>
  <si>
    <t xml:space="preserve">  ธนาคาร  ธกส.   ออมทรัพย์</t>
  </si>
  <si>
    <t xml:space="preserve">  ธนาคาร ธกส.    ประจำ  </t>
  </si>
  <si>
    <t>คลังจังหวัด (อำเภอ) ทุ่งสง</t>
  </si>
  <si>
    <t>เงินอุดหนุนทั่วไป (หมายเหตุ 2)</t>
  </si>
  <si>
    <t>รายจ่ายอื่น</t>
  </si>
  <si>
    <t>ค่าธรรมเนียมและใบอนุญาตอื่น ๆ</t>
  </si>
  <si>
    <t>รวมรับจริง</t>
  </si>
  <si>
    <t>ปิโตรเลียม</t>
  </si>
  <si>
    <t xml:space="preserve">              หัวหน้าส่วนการคลัง</t>
  </si>
  <si>
    <t>หลวงแร่</t>
  </si>
  <si>
    <t xml:space="preserve">สรุปเงินสำรองรายรับ (รายรับจริงหักยอดรวมทั้งสิ้นของประมาณการรายรับ)  </t>
  </si>
  <si>
    <t>ใบผ่านรายการบัญชีมาตราฐาน  1/01/51</t>
  </si>
  <si>
    <t>ใบผ่านรายการบัญชีทั่วไป  เลขที่  61/2551</t>
  </si>
  <si>
    <t>(5)</t>
  </si>
  <si>
    <t>(6)</t>
  </si>
  <si>
    <t>ใบผ่านรายการบัญชีทั่วไป  เลขที่  51/2551</t>
  </si>
  <si>
    <t>ใบผ่านรายการบัญชีทั่วไป  เลขที่ 54/2551</t>
  </si>
  <si>
    <t>ใบผ่านรายการบัญชีทั่วไป  เลขที่ 57/2551</t>
  </si>
  <si>
    <t>เงินอุดหนุนทั่วไป - เงินสมทบกองทุน ฯ ศพด.</t>
  </si>
  <si>
    <t>เงินอุดหนุนทั่วไป - เงินเพิ่มค่าครองชีพ ฯ ศพด.</t>
  </si>
  <si>
    <t>เงินอุดหนุนทั่วไป - ค่าจ้างประจำคนงานสูบน้ำ</t>
  </si>
  <si>
    <t>เงินอุดหนุนทั่วไป - เงินเพิ่มค่าครองชีพ ฯ คนงานสูบน้ำ</t>
  </si>
  <si>
    <t>เงินอุดหนุนทั่วไป - ศูนย์พัฒนาครอบครัวในชุมชน</t>
  </si>
  <si>
    <t>เงินอุดหนุนระบุวัตถุประสงค์ ณ วันที่ 30 กันยายน 2551</t>
  </si>
  <si>
    <r>
      <t xml:space="preserve">หมายเหตุ    </t>
    </r>
    <r>
      <rPr>
        <sz val="16"/>
        <rFont val="Cordia New"/>
        <family val="2"/>
      </rPr>
      <t>ประกอบงบการเงิน ณวันที่   30  กันยายน  2551</t>
    </r>
  </si>
  <si>
    <t>รายจ่ายรอจ่าย</t>
  </si>
  <si>
    <t>ใบผ่านรายการบัญชีมาตราฐาน  1/02/51</t>
  </si>
  <si>
    <t xml:space="preserve">             - ครุภัณฑ์ยานพาหนะและขนส่ง</t>
  </si>
  <si>
    <t xml:space="preserve">        - ครุภัณฑ์การเกษตร</t>
  </si>
  <si>
    <t xml:space="preserve">        -  ครุภัณฑ์ไฟฟ้าและวิทยุ</t>
  </si>
  <si>
    <t xml:space="preserve">         - ครุภัณฑ์คอมพิวเตอร์</t>
  </si>
  <si>
    <t>อากรฆ่าสัตว์</t>
  </si>
  <si>
    <t>ค่าธรรมเนียมบ่อน้ำบาดาล</t>
  </si>
  <si>
    <t>ค่าเช่าหรือบริการสถานที่</t>
  </si>
  <si>
    <t>ภาษีมูลค่าเพิ่มตาม พ.ร.บ ฯ</t>
  </si>
  <si>
    <t>ภาษีมูลค่าเพิ่ม 1/9</t>
  </si>
  <si>
    <t>อากรรังนกนางแอ่น</t>
  </si>
  <si>
    <t>ภาษีจัดสรรอื่น</t>
  </si>
  <si>
    <t>ปีงบประมาณ  2552  ไม่มียอดสำรองเงินรายรับ</t>
  </si>
  <si>
    <t>ตั้งแต่วันที่ 1 ตุลาคม 2551 ถึงวันที่ 30 กันยายน 2552</t>
  </si>
  <si>
    <t>งบรับ - จ่ายตามงบประมาณ ประจำปี 2552</t>
  </si>
  <si>
    <t xml:space="preserve">        (นางสาวนัดธิดา  เหลื่อมแก้ว)</t>
  </si>
  <si>
    <t xml:space="preserve">        (นายสุเทพ  สมทรัพย์)</t>
  </si>
  <si>
    <t>ณ วันที่ 30 กันยายน 2552</t>
  </si>
  <si>
    <t>เงินสะสม ณ 1 ต.ค. 2551</t>
  </si>
  <si>
    <t>บวก  รายการปรับปรุงเงินสะสม</t>
  </si>
  <si>
    <t>บวก   รายได้ค้างรับ (45,495.43-43,972.34)</t>
  </si>
  <si>
    <t>รายจ่ายค้างจ่ายระหว่างดำเนินการ</t>
  </si>
  <si>
    <t>ลูกหนี้เงินยืมเงินงบประมาณ</t>
  </si>
  <si>
    <t xml:space="preserve">  ธนาคาร ธกส. ออมทรัพย์ (บัญชี 2) </t>
  </si>
  <si>
    <t>เงินสะสม ณ 30 ก.ย. 2552</t>
  </si>
  <si>
    <t>องค์การบริหารส่วนตำบลเขาน้อย อำเภอสิชล จังหวัดนครศรีธรรมราช</t>
  </si>
  <si>
    <t xml:space="preserve"> ณ  วันที่  30  กันยายน  2552</t>
  </si>
  <si>
    <t>ยกมาจากงวดก่อน</t>
  </si>
  <si>
    <t xml:space="preserve">        - ซุ้มประชาสัมพันธ์ ฯ</t>
  </si>
  <si>
    <t xml:space="preserve">        - ครุภัณฑ์lสำรวจ</t>
  </si>
  <si>
    <t xml:space="preserve">         - ครุภัณฑ์การศึกษา</t>
  </si>
  <si>
    <t xml:space="preserve">  ก   เงินรายได้  อบต.</t>
  </si>
  <si>
    <t xml:space="preserve">  ข   เงินอุดหนุนจากรัฐบาล</t>
  </si>
  <si>
    <t xml:space="preserve">      (นางสาวนัดธิดา  เหลื่อมแก้ว)</t>
  </si>
  <si>
    <t xml:space="preserve">         (นายสุเทพ  สมทรัพย์)</t>
  </si>
  <si>
    <t xml:space="preserve">    ปลัดองค์การบริหารส่วนตำบลเขาน้อย</t>
  </si>
  <si>
    <t xml:space="preserve">    ปลัดองค์การบริหารส่วนตำบล  ปฏิบัติหน้าที่</t>
  </si>
  <si>
    <t>นายกองค์การบริหารส่วนตำบลเขาน้อย</t>
  </si>
  <si>
    <t xml:space="preserve">  ค   สำรองเงินรายรับ</t>
  </si>
  <si>
    <t>เงินอุดหนุนเฉพาะกิจ</t>
  </si>
  <si>
    <t xml:space="preserve">  (นางสาวนัดธิดา  เหลื่อมแก้ว)</t>
  </si>
  <si>
    <t xml:space="preserve">          หัวหน้าส่วนการคลัง</t>
  </si>
  <si>
    <t>(นายสุเทพ  สมทรัพย์)</t>
  </si>
  <si>
    <t>ปลัดองค์การบริหารส่วนตำบลเขาน้อย</t>
  </si>
  <si>
    <t>ปลัดองค์การบริหารส่วนตำบล  ปฏิบัติหน้าที่</t>
  </si>
  <si>
    <t xml:space="preserve">                        ปลัดองค์การบริหารส่วนตำบลเขาน้อย                  ปลัดองค์การบริหารส่วนตำบล  ปฏิบัติหน้าที่</t>
  </si>
  <si>
    <t>(ลงชื่อ)...............................</t>
  </si>
  <si>
    <t>(ลงชื่อ).................................</t>
  </si>
  <si>
    <t>ปลัด อบต. ปฏิบัตหน้าที่</t>
  </si>
  <si>
    <t>นายก  อบต. เขาน้อย</t>
  </si>
  <si>
    <t>องค์การบริหารส่วนตำบลเขาน้อย  อำเภอสิชล  จังหวัดนครศรีธรรมราช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</si>
</sst>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.0_-;\-* #,##0.0_-;_-* &quot;-&quot;??_-;_-@_-"/>
    <numFmt numFmtId="200" formatCode="_-* #,##0_-;\-* #,##0_-;_-* &quot;-&quot;??_-;_-@_-"/>
  </numFmts>
  <fonts count="11">
    <font>
      <sz val="14"/>
      <name val="Cordia New"/>
      <family val="0"/>
    </font>
    <font>
      <b/>
      <sz val="14"/>
      <name val="Cordia New"/>
      <family val="2"/>
    </font>
    <font>
      <sz val="14"/>
      <color indexed="10"/>
      <name val="Cordia New"/>
      <family val="2"/>
    </font>
    <font>
      <sz val="12"/>
      <name val="Cordia New"/>
      <family val="2"/>
    </font>
    <font>
      <u val="single"/>
      <sz val="14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2"/>
      <name val="Cordia New"/>
      <family val="2"/>
    </font>
    <font>
      <b/>
      <sz val="11"/>
      <name val="Browallia New"/>
      <family val="2"/>
    </font>
    <font>
      <sz val="11"/>
      <name val="Browallia New"/>
      <family val="2"/>
    </font>
    <font>
      <sz val="11"/>
      <color indexed="8"/>
      <name val="Browallia New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94" fontId="0" fillId="0" borderId="0" xfId="15" applyAlignment="1">
      <alignment/>
    </xf>
    <xf numFmtId="194" fontId="0" fillId="0" borderId="0" xfId="15" applyAlignment="1">
      <alignment horizontal="center"/>
    </xf>
    <xf numFmtId="0" fontId="2" fillId="0" borderId="0" xfId="0" applyFont="1" applyAlignment="1">
      <alignment/>
    </xf>
    <xf numFmtId="194" fontId="2" fillId="0" borderId="0" xfId="15" applyFont="1" applyAlignment="1">
      <alignment/>
    </xf>
    <xf numFmtId="194" fontId="0" fillId="0" borderId="0" xfId="0" applyNumberFormat="1" applyAlignment="1">
      <alignment/>
    </xf>
    <xf numFmtId="194" fontId="0" fillId="0" borderId="0" xfId="15" applyFont="1" applyAlignment="1">
      <alignment/>
    </xf>
    <xf numFmtId="194" fontId="0" fillId="0" borderId="1" xfId="15" applyBorder="1" applyAlignment="1">
      <alignment/>
    </xf>
    <xf numFmtId="194" fontId="0" fillId="0" borderId="2" xfId="15" applyBorder="1" applyAlignment="1">
      <alignment/>
    </xf>
    <xf numFmtId="0" fontId="0" fillId="0" borderId="2" xfId="0" applyBorder="1" applyAlignment="1">
      <alignment horizontal="center"/>
    </xf>
    <xf numFmtId="194" fontId="0" fillId="0" borderId="3" xfId="15" applyBorder="1" applyAlignment="1">
      <alignment horizontal="center"/>
    </xf>
    <xf numFmtId="194" fontId="0" fillId="0" borderId="4" xfId="15" applyBorder="1" applyAlignment="1">
      <alignment horizontal="center"/>
    </xf>
    <xf numFmtId="194" fontId="0" fillId="0" borderId="0" xfId="15" applyBorder="1" applyAlignment="1">
      <alignment/>
    </xf>
    <xf numFmtId="0" fontId="1" fillId="0" borderId="0" xfId="0" applyFont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194" fontId="0" fillId="0" borderId="5" xfId="15" applyBorder="1" applyAlignment="1">
      <alignment horizontal="center"/>
    </xf>
    <xf numFmtId="194" fontId="3" fillId="0" borderId="0" xfId="15" applyFont="1" applyAlignment="1">
      <alignment/>
    </xf>
    <xf numFmtId="0" fontId="0" fillId="0" borderId="0" xfId="0" applyFont="1" applyAlignment="1">
      <alignment/>
    </xf>
    <xf numFmtId="194" fontId="0" fillId="0" borderId="0" xfId="15" applyFont="1" applyAlignment="1" quotePrefix="1">
      <alignment horizontal="center"/>
    </xf>
    <xf numFmtId="194" fontId="0" fillId="0" borderId="0" xfId="15" applyFont="1" applyAlignment="1">
      <alignment/>
    </xf>
    <xf numFmtId="0" fontId="4" fillId="0" borderId="0" xfId="0" applyFont="1" applyAlignment="1">
      <alignment horizontal="center"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 quotePrefix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Border="1" applyAlignment="1">
      <alignment/>
    </xf>
    <xf numFmtId="194" fontId="0" fillId="0" borderId="8" xfId="15" applyBorder="1" applyAlignment="1">
      <alignment/>
    </xf>
    <xf numFmtId="194" fontId="0" fillId="0" borderId="2" xfId="15" applyFont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Border="1" applyAlignment="1">
      <alignment/>
    </xf>
    <xf numFmtId="0" fontId="4" fillId="0" borderId="9" xfId="0" applyFont="1" applyBorder="1" applyAlignment="1">
      <alignment horizontal="center"/>
    </xf>
    <xf numFmtId="194" fontId="0" fillId="0" borderId="10" xfId="15" applyBorder="1" applyAlignment="1">
      <alignment/>
    </xf>
    <xf numFmtId="194" fontId="0" fillId="0" borderId="2" xfId="15" applyFont="1" applyBorder="1" applyAlignment="1" quotePrefix="1">
      <alignment horizontal="center"/>
    </xf>
    <xf numFmtId="194" fontId="2" fillId="0" borderId="2" xfId="15" applyFont="1" applyBorder="1" applyAlignment="1">
      <alignment/>
    </xf>
    <xf numFmtId="194" fontId="0" fillId="0" borderId="11" xfId="15" applyBorder="1" applyAlignment="1">
      <alignment/>
    </xf>
    <xf numFmtId="194" fontId="0" fillId="0" borderId="12" xfId="15" applyBorder="1" applyAlignment="1">
      <alignment/>
    </xf>
    <xf numFmtId="194" fontId="0" fillId="0" borderId="7" xfId="15" applyBorder="1" applyAlignment="1">
      <alignment/>
    </xf>
    <xf numFmtId="194" fontId="1" fillId="0" borderId="0" xfId="15" applyFont="1" applyAlignment="1">
      <alignment/>
    </xf>
    <xf numFmtId="194" fontId="0" fillId="0" borderId="13" xfId="15" applyBorder="1" applyAlignment="1">
      <alignment/>
    </xf>
    <xf numFmtId="194" fontId="0" fillId="0" borderId="14" xfId="15" applyBorder="1" applyAlignment="1">
      <alignment/>
    </xf>
    <xf numFmtId="194" fontId="2" fillId="0" borderId="2" xfId="0" applyNumberFormat="1" applyFont="1" applyBorder="1" applyAlignment="1">
      <alignment/>
    </xf>
    <xf numFmtId="194" fontId="0" fillId="0" borderId="2" xfId="0" applyNumberFormat="1" applyBorder="1" applyAlignment="1">
      <alignment/>
    </xf>
    <xf numFmtId="194" fontId="0" fillId="0" borderId="5" xfId="15" applyFont="1" applyBorder="1" applyAlignment="1">
      <alignment/>
    </xf>
    <xf numFmtId="194" fontId="1" fillId="0" borderId="0" xfId="15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0" fillId="0" borderId="2" xfId="0" applyNumberFormat="1" applyBorder="1" applyAlignment="1">
      <alignment/>
    </xf>
    <xf numFmtId="4" fontId="0" fillId="0" borderId="2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194" fontId="7" fillId="0" borderId="0" xfId="15" applyFont="1" applyBorder="1" applyAlignment="1">
      <alignment horizontal="center"/>
    </xf>
    <xf numFmtId="0" fontId="3" fillId="0" borderId="0" xfId="0" applyFont="1" applyAlignment="1">
      <alignment horizontal="center"/>
    </xf>
    <xf numFmtId="194" fontId="3" fillId="0" borderId="0" xfId="15" applyFont="1" applyBorder="1" applyAlignment="1">
      <alignment horizontal="center"/>
    </xf>
    <xf numFmtId="194" fontId="3" fillId="0" borderId="0" xfId="15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94" fontId="3" fillId="0" borderId="0" xfId="15" applyFont="1" applyAlignment="1">
      <alignment/>
    </xf>
    <xf numFmtId="194" fontId="3" fillId="0" borderId="0" xfId="0" applyNumberFormat="1" applyFont="1" applyAlignment="1">
      <alignment/>
    </xf>
    <xf numFmtId="194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94" fontId="5" fillId="0" borderId="0" xfId="15" applyFont="1" applyAlignment="1">
      <alignment horizontal="center"/>
    </xf>
    <xf numFmtId="0" fontId="5" fillId="0" borderId="0" xfId="0" applyFont="1" applyAlignment="1">
      <alignment horizontal="left"/>
    </xf>
    <xf numFmtId="194" fontId="6" fillId="0" borderId="0" xfId="15" applyFont="1" applyAlignment="1">
      <alignment horizontal="center"/>
    </xf>
    <xf numFmtId="0" fontId="6" fillId="0" borderId="0" xfId="0" applyFont="1" applyAlignment="1">
      <alignment horizontal="left"/>
    </xf>
    <xf numFmtId="194" fontId="6" fillId="0" borderId="4" xfId="15" applyFont="1" applyBorder="1" applyAlignment="1">
      <alignment horizontal="center"/>
    </xf>
    <xf numFmtId="194" fontId="6" fillId="0" borderId="0" xfId="15" applyFont="1" applyAlignment="1">
      <alignment/>
    </xf>
    <xf numFmtId="194" fontId="6" fillId="0" borderId="0" xfId="0" applyNumberFormat="1" applyFont="1" applyAlignment="1">
      <alignment/>
    </xf>
    <xf numFmtId="194" fontId="6" fillId="0" borderId="4" xfId="15" applyFont="1" applyBorder="1" applyAlignment="1">
      <alignment/>
    </xf>
    <xf numFmtId="194" fontId="6" fillId="0" borderId="0" xfId="15" applyFont="1" applyBorder="1" applyAlignment="1">
      <alignment/>
    </xf>
    <xf numFmtId="194" fontId="6" fillId="0" borderId="1" xfId="15" applyFont="1" applyBorder="1" applyAlignment="1">
      <alignment/>
    </xf>
    <xf numFmtId="0" fontId="6" fillId="0" borderId="1" xfId="0" applyFont="1" applyBorder="1" applyAlignment="1">
      <alignment/>
    </xf>
    <xf numFmtId="194" fontId="1" fillId="0" borderId="8" xfId="15" applyFont="1" applyBorder="1" applyAlignment="1">
      <alignment/>
    </xf>
    <xf numFmtId="194" fontId="1" fillId="0" borderId="8" xfId="0" applyNumberFormat="1" applyFont="1" applyBorder="1" applyAlignment="1">
      <alignment/>
    </xf>
    <xf numFmtId="0" fontId="0" fillId="0" borderId="0" xfId="0" applyAlignment="1" quotePrefix="1">
      <alignment horizontal="left"/>
    </xf>
    <xf numFmtId="194" fontId="0" fillId="0" borderId="0" xfId="15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 quotePrefix="1">
      <alignment horizontal="center"/>
    </xf>
    <xf numFmtId="49" fontId="6" fillId="0" borderId="0" xfId="0" applyNumberFormat="1" applyFont="1" applyAlignment="1" quotePrefix="1">
      <alignment horizontal="center"/>
    </xf>
    <xf numFmtId="4" fontId="5" fillId="0" borderId="17" xfId="0" applyNumberFormat="1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194" fontId="5" fillId="0" borderId="0" xfId="15" applyFont="1" applyBorder="1" applyAlignment="1">
      <alignment/>
    </xf>
    <xf numFmtId="194" fontId="0" fillId="0" borderId="2" xfId="0" applyNumberFormat="1" applyFont="1" applyBorder="1" applyAlignment="1">
      <alignment/>
    </xf>
    <xf numFmtId="194" fontId="1" fillId="0" borderId="3" xfId="15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94" fontId="1" fillId="0" borderId="0" xfId="15" applyFont="1" applyAlignment="1">
      <alignment/>
    </xf>
    <xf numFmtId="0" fontId="1" fillId="0" borderId="0" xfId="0" applyFont="1" applyAlignment="1">
      <alignment/>
    </xf>
    <xf numFmtId="0" fontId="0" fillId="0" borderId="9" xfId="0" applyFont="1" applyBorder="1" applyAlignment="1" quotePrefix="1">
      <alignment horizontal="left"/>
    </xf>
    <xf numFmtId="0" fontId="5" fillId="0" borderId="4" xfId="0" applyFont="1" applyBorder="1" applyAlignment="1" quotePrefix="1">
      <alignment horizontal="left"/>
    </xf>
    <xf numFmtId="0" fontId="3" fillId="0" borderId="16" xfId="0" applyFont="1" applyBorder="1" applyAlignment="1" quotePrefix="1">
      <alignment horizontal="left"/>
    </xf>
    <xf numFmtId="0" fontId="0" fillId="0" borderId="16" xfId="0" applyBorder="1" applyAlignment="1" quotePrefix="1">
      <alignment horizontal="left"/>
    </xf>
    <xf numFmtId="0" fontId="0" fillId="0" borderId="2" xfId="0" applyBorder="1" applyAlignment="1" quotePrefix="1">
      <alignment horizontal="left"/>
    </xf>
    <xf numFmtId="0" fontId="6" fillId="0" borderId="0" xfId="0" applyFont="1" applyAlignment="1">
      <alignment horizontal="left"/>
    </xf>
    <xf numFmtId="0" fontId="3" fillId="0" borderId="9" xfId="0" applyFont="1" applyBorder="1" applyAlignment="1">
      <alignment/>
    </xf>
    <xf numFmtId="194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194" fontId="8" fillId="0" borderId="6" xfId="15" applyFont="1" applyBorder="1" applyAlignment="1">
      <alignment horizontal="center"/>
    </xf>
    <xf numFmtId="0" fontId="8" fillId="0" borderId="6" xfId="0" applyFont="1" applyBorder="1" applyAlignment="1" quotePrefix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94" fontId="8" fillId="0" borderId="5" xfId="15" applyFont="1" applyBorder="1" applyAlignment="1">
      <alignment horizontal="center"/>
    </xf>
    <xf numFmtId="0" fontId="8" fillId="0" borderId="5" xfId="0" applyFont="1" applyBorder="1" applyAlignment="1" quotePrefix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/>
    </xf>
    <xf numFmtId="194" fontId="9" fillId="0" borderId="2" xfId="15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left"/>
    </xf>
    <xf numFmtId="194" fontId="9" fillId="0" borderId="2" xfId="15" applyFont="1" applyBorder="1" applyAlignment="1">
      <alignment/>
    </xf>
    <xf numFmtId="0" fontId="9" fillId="0" borderId="0" xfId="0" applyFont="1" applyAlignment="1">
      <alignment/>
    </xf>
    <xf numFmtId="0" fontId="9" fillId="0" borderId="2" xfId="0" applyFont="1" applyBorder="1" applyAlignment="1" quotePrefix="1">
      <alignment horizont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left"/>
    </xf>
    <xf numFmtId="194" fontId="9" fillId="0" borderId="3" xfId="15" applyFont="1" applyBorder="1" applyAlignment="1">
      <alignment/>
    </xf>
    <xf numFmtId="194" fontId="9" fillId="0" borderId="3" xfId="15" applyFont="1" applyBorder="1" applyAlignment="1">
      <alignment horizontal="center"/>
    </xf>
    <xf numFmtId="0" fontId="9" fillId="0" borderId="3" xfId="0" applyFont="1" applyBorder="1" applyAlignment="1" quotePrefix="1">
      <alignment horizontal="center"/>
    </xf>
    <xf numFmtId="194" fontId="9" fillId="0" borderId="0" xfId="15" applyFont="1" applyAlignment="1">
      <alignment/>
    </xf>
    <xf numFmtId="0" fontId="8" fillId="0" borderId="0" xfId="0" applyFont="1" applyAlignment="1">
      <alignment horizontal="center"/>
    </xf>
    <xf numFmtId="194" fontId="8" fillId="0" borderId="3" xfId="15" applyFont="1" applyBorder="1" applyAlignment="1">
      <alignment horizontal="center"/>
    </xf>
    <xf numFmtId="194" fontId="9" fillId="0" borderId="0" xfId="15" applyFont="1" applyAlignment="1">
      <alignment horizontal="center"/>
    </xf>
    <xf numFmtId="194" fontId="8" fillId="0" borderId="18" xfId="15" applyFont="1" applyBorder="1" applyAlignment="1">
      <alignment horizontal="center"/>
    </xf>
    <xf numFmtId="194" fontId="8" fillId="0" borderId="4" xfId="15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194" fontId="10" fillId="0" borderId="0" xfId="15" applyFont="1" applyAlignment="1">
      <alignment horizontal="center"/>
    </xf>
    <xf numFmtId="194" fontId="9" fillId="0" borderId="5" xfId="15" applyFont="1" applyBorder="1" applyAlignment="1">
      <alignment horizontal="center"/>
    </xf>
    <xf numFmtId="194" fontId="9" fillId="0" borderId="0" xfId="15" applyFont="1" applyAlignment="1">
      <alignment horizontal="right"/>
    </xf>
    <xf numFmtId="194" fontId="8" fillId="0" borderId="19" xfId="15" applyFont="1" applyBorder="1" applyAlignment="1">
      <alignment horizontal="center"/>
    </xf>
    <xf numFmtId="194" fontId="0" fillId="0" borderId="15" xfId="15" applyBorder="1" applyAlignment="1">
      <alignment horizontal="center"/>
    </xf>
    <xf numFmtId="194" fontId="0" fillId="0" borderId="20" xfId="15" applyBorder="1" applyAlignment="1">
      <alignment horizontal="center"/>
    </xf>
    <xf numFmtId="194" fontId="0" fillId="0" borderId="21" xfId="15" applyBorder="1" applyAlignment="1">
      <alignment horizontal="center"/>
    </xf>
    <xf numFmtId="194" fontId="0" fillId="0" borderId="22" xfId="15" applyBorder="1" applyAlignment="1">
      <alignment horizontal="center"/>
    </xf>
    <xf numFmtId="194" fontId="0" fillId="0" borderId="16" xfId="15" applyFont="1" applyBorder="1" applyAlignment="1">
      <alignment horizontal="center"/>
    </xf>
    <xf numFmtId="194" fontId="0" fillId="0" borderId="23" xfId="15" applyBorder="1" applyAlignment="1">
      <alignment horizontal="center"/>
    </xf>
    <xf numFmtId="194" fontId="0" fillId="0" borderId="16" xfId="15" applyBorder="1" applyAlignment="1">
      <alignment horizontal="center"/>
    </xf>
    <xf numFmtId="194" fontId="1" fillId="0" borderId="24" xfId="15" applyFont="1" applyBorder="1" applyAlignment="1">
      <alignment horizontal="center"/>
    </xf>
    <xf numFmtId="0" fontId="0" fillId="0" borderId="0" xfId="0" applyAlignment="1">
      <alignment horizontal="center"/>
    </xf>
    <xf numFmtId="194" fontId="9" fillId="0" borderId="0" xfId="15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194" fontId="0" fillId="0" borderId="0" xfId="15" applyFont="1" applyAlignment="1">
      <alignment horizontal="center"/>
    </xf>
    <xf numFmtId="0" fontId="0" fillId="0" borderId="0" xfId="0" applyAlignment="1" quotePrefix="1">
      <alignment horizontal="center"/>
    </xf>
    <xf numFmtId="194" fontId="0" fillId="0" borderId="0" xfId="15" applyAlignment="1">
      <alignment horizontal="center"/>
    </xf>
    <xf numFmtId="194" fontId="1" fillId="0" borderId="0" xfId="15" applyFont="1" applyAlignment="1">
      <alignment horizontal="center"/>
    </xf>
    <xf numFmtId="194" fontId="1" fillId="0" borderId="25" xfId="15" applyFont="1" applyBorder="1" applyAlignment="1" quotePrefix="1">
      <alignment horizontal="center"/>
    </xf>
    <xf numFmtId="194" fontId="1" fillId="0" borderId="25" xfId="15" applyFont="1" applyBorder="1" applyAlignment="1">
      <alignment horizontal="center"/>
    </xf>
    <xf numFmtId="194" fontId="1" fillId="0" borderId="26" xfId="15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6" xfId="0" applyBorder="1" applyAlignment="1" quotePrefix="1">
      <alignment horizontal="left"/>
    </xf>
    <xf numFmtId="0" fontId="0" fillId="0" borderId="23" xfId="0" applyBorder="1" applyAlignment="1" quotePrefix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200" fontId="1" fillId="0" borderId="24" xfId="15" applyNumberFormat="1" applyFont="1" applyBorder="1" applyAlignment="1">
      <alignment horizontal="center"/>
    </xf>
    <xf numFmtId="200" fontId="1" fillId="0" borderId="26" xfId="15" applyNumberFormat="1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3" xfId="0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6</xdr:row>
      <xdr:rowOff>0</xdr:rowOff>
    </xdr:from>
    <xdr:to>
      <xdr:col>5</xdr:col>
      <xdr:colOff>257175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>
          <a:off x="5038725" y="1714500"/>
          <a:ext cx="0" cy="3600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257175</xdr:colOff>
      <xdr:row>6</xdr:row>
      <xdr:rowOff>0</xdr:rowOff>
    </xdr:from>
    <xdr:to>
      <xdr:col>0</xdr:col>
      <xdr:colOff>257175</xdr:colOff>
      <xdr:row>18</xdr:row>
      <xdr:rowOff>0</xdr:rowOff>
    </xdr:to>
    <xdr:sp>
      <xdr:nvSpPr>
        <xdr:cNvPr id="2" name="Line 3"/>
        <xdr:cNvSpPr>
          <a:spLocks/>
        </xdr:cNvSpPr>
      </xdr:nvSpPr>
      <xdr:spPr>
        <a:xfrm>
          <a:off x="257175" y="1714500"/>
          <a:ext cx="0" cy="3314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zoomScale="75" zoomScaleNormal="75" workbookViewId="0" topLeftCell="A25">
      <selection activeCell="L51" sqref="L51"/>
    </sheetView>
  </sheetViews>
  <sheetFormatPr defaultColWidth="9.140625" defaultRowHeight="21.75"/>
  <cols>
    <col min="2" max="2" width="32.57421875" style="2" customWidth="1"/>
    <col min="3" max="3" width="8.28125" style="2" customWidth="1"/>
    <col min="4" max="4" width="18.28125" style="3" customWidth="1"/>
    <col min="5" max="5" width="15.140625" style="4" customWidth="1"/>
    <col min="6" max="6" width="3.00390625" style="1" customWidth="1"/>
    <col min="7" max="7" width="18.7109375" style="3" customWidth="1"/>
    <col min="8" max="8" width="5.00390625" style="3" customWidth="1"/>
    <col min="9" max="9" width="12.8515625" style="0" bestFit="1" customWidth="1"/>
    <col min="13" max="13" width="11.140625" style="0" bestFit="1" customWidth="1"/>
    <col min="15" max="15" width="10.28125" style="0" bestFit="1" customWidth="1"/>
  </cols>
  <sheetData>
    <row r="1" spans="1:8" s="62" customFormat="1" ht="18">
      <c r="A1" s="158" t="s">
        <v>225</v>
      </c>
      <c r="B1" s="158"/>
      <c r="C1" s="158"/>
      <c r="D1" s="158"/>
      <c r="E1" s="158"/>
      <c r="F1" s="158"/>
      <c r="G1" s="158"/>
      <c r="H1" s="61"/>
    </row>
    <row r="2" spans="1:8" s="62" customFormat="1" ht="18">
      <c r="A2" s="158" t="s">
        <v>189</v>
      </c>
      <c r="B2" s="158"/>
      <c r="C2" s="158"/>
      <c r="D2" s="158"/>
      <c r="E2" s="158"/>
      <c r="F2" s="158"/>
      <c r="G2" s="158"/>
      <c r="H2" s="61"/>
    </row>
    <row r="3" spans="1:8" s="62" customFormat="1" ht="18">
      <c r="A3" s="159" t="s">
        <v>188</v>
      </c>
      <c r="B3" s="159"/>
      <c r="C3" s="159"/>
      <c r="D3" s="159"/>
      <c r="E3" s="159"/>
      <c r="F3" s="159"/>
      <c r="G3" s="159"/>
      <c r="H3" s="63"/>
    </row>
    <row r="4" spans="1:8" s="62" customFormat="1" ht="18">
      <c r="A4" s="113"/>
      <c r="B4" s="114"/>
      <c r="C4" s="115" t="s">
        <v>118</v>
      </c>
      <c r="D4" s="116" t="s">
        <v>0</v>
      </c>
      <c r="E4" s="116" t="s">
        <v>1</v>
      </c>
      <c r="F4" s="117" t="s">
        <v>2</v>
      </c>
      <c r="G4" s="116" t="s">
        <v>3</v>
      </c>
      <c r="H4" s="64"/>
    </row>
    <row r="5" spans="1:8" s="61" customFormat="1" ht="18">
      <c r="A5" s="118"/>
      <c r="B5" s="118"/>
      <c r="C5" s="119" t="s">
        <v>119</v>
      </c>
      <c r="D5" s="120"/>
      <c r="E5" s="120"/>
      <c r="F5" s="121" t="s">
        <v>5</v>
      </c>
      <c r="G5" s="120" t="s">
        <v>4</v>
      </c>
      <c r="H5" s="64"/>
    </row>
    <row r="6" spans="1:8" s="65" customFormat="1" ht="18.75">
      <c r="A6" s="122" t="s">
        <v>6</v>
      </c>
      <c r="B6" s="123"/>
      <c r="C6" s="124"/>
      <c r="D6" s="125"/>
      <c r="E6" s="125"/>
      <c r="F6" s="126"/>
      <c r="G6" s="125"/>
      <c r="H6" s="66"/>
    </row>
    <row r="7" spans="1:8" s="68" customFormat="1" ht="15" customHeight="1">
      <c r="A7" s="122" t="s">
        <v>7</v>
      </c>
      <c r="B7" s="127"/>
      <c r="C7" s="124"/>
      <c r="D7" s="128"/>
      <c r="E7" s="125"/>
      <c r="F7" s="126"/>
      <c r="G7" s="128"/>
      <c r="H7" s="67"/>
    </row>
    <row r="8" spans="1:8" ht="21.75">
      <c r="A8" s="129"/>
      <c r="B8" s="127" t="s">
        <v>8</v>
      </c>
      <c r="C8" s="130" t="s">
        <v>111</v>
      </c>
      <c r="D8" s="128">
        <v>127500</v>
      </c>
      <c r="E8" s="125">
        <v>98535.84</v>
      </c>
      <c r="F8" s="130" t="s">
        <v>2</v>
      </c>
      <c r="G8" s="128">
        <f aca="true" t="shared" si="0" ref="G8:G16">+E8-D8</f>
        <v>-28964.160000000003</v>
      </c>
      <c r="H8" s="14"/>
    </row>
    <row r="9" spans="1:15" ht="21.75">
      <c r="A9" s="129"/>
      <c r="B9" s="127" t="s">
        <v>9</v>
      </c>
      <c r="C9" s="130" t="s">
        <v>112</v>
      </c>
      <c r="D9" s="128">
        <v>36500</v>
      </c>
      <c r="E9" s="125">
        <v>103164.61</v>
      </c>
      <c r="F9" s="130" t="s">
        <v>2</v>
      </c>
      <c r="G9" s="128">
        <f t="shared" si="0"/>
        <v>66664.61</v>
      </c>
      <c r="H9" s="14"/>
      <c r="I9">
        <v>351400</v>
      </c>
      <c r="K9">
        <v>62811.25</v>
      </c>
      <c r="M9">
        <v>109.61</v>
      </c>
      <c r="O9">
        <v>1600</v>
      </c>
    </row>
    <row r="10" spans="1:15" ht="21.75">
      <c r="A10" s="129"/>
      <c r="B10" s="127" t="s">
        <v>10</v>
      </c>
      <c r="C10" s="130" t="s">
        <v>113</v>
      </c>
      <c r="D10" s="128">
        <v>50000</v>
      </c>
      <c r="E10" s="125">
        <v>34134.85</v>
      </c>
      <c r="F10" s="130" t="s">
        <v>2</v>
      </c>
      <c r="G10" s="128">
        <f t="shared" si="0"/>
        <v>-15865.150000000001</v>
      </c>
      <c r="H10" s="14"/>
      <c r="I10">
        <v>22863.55</v>
      </c>
      <c r="K10">
        <v>30454.59</v>
      </c>
      <c r="M10">
        <v>400</v>
      </c>
      <c r="O10">
        <v>32534.85</v>
      </c>
    </row>
    <row r="11" spans="1:15" ht="21.75">
      <c r="A11" s="129"/>
      <c r="B11" s="127" t="s">
        <v>11</v>
      </c>
      <c r="C11" s="130" t="s">
        <v>114</v>
      </c>
      <c r="D11" s="128">
        <v>0</v>
      </c>
      <c r="E11" s="125">
        <v>0</v>
      </c>
      <c r="F11" s="130" t="s">
        <v>2</v>
      </c>
      <c r="G11" s="128">
        <f t="shared" si="0"/>
        <v>0</v>
      </c>
      <c r="H11" s="14"/>
      <c r="I11">
        <f>SUM(I9:I10)</f>
        <v>374263.55</v>
      </c>
      <c r="K11">
        <v>2000</v>
      </c>
      <c r="M11">
        <v>101855</v>
      </c>
      <c r="O11" s="3">
        <f>SUM(O9:O10)</f>
        <v>34134.85</v>
      </c>
    </row>
    <row r="12" spans="1:13" ht="21.75">
      <c r="A12" s="129"/>
      <c r="B12" s="127" t="s">
        <v>12</v>
      </c>
      <c r="C12" s="130" t="s">
        <v>115</v>
      </c>
      <c r="D12" s="128">
        <v>325000</v>
      </c>
      <c r="E12" s="125">
        <v>374263.55</v>
      </c>
      <c r="F12" s="130" t="s">
        <v>2</v>
      </c>
      <c r="G12" s="128">
        <f t="shared" si="0"/>
        <v>49263.54999999999</v>
      </c>
      <c r="H12" s="14"/>
      <c r="K12">
        <v>3270</v>
      </c>
      <c r="M12">
        <v>800</v>
      </c>
    </row>
    <row r="13" spans="1:13" ht="21.75">
      <c r="A13" s="129"/>
      <c r="B13" s="127" t="s">
        <v>13</v>
      </c>
      <c r="C13" s="130" t="s">
        <v>116</v>
      </c>
      <c r="D13" s="128">
        <v>0</v>
      </c>
      <c r="E13" s="125">
        <v>0</v>
      </c>
      <c r="F13" s="126"/>
      <c r="G13" s="128">
        <f t="shared" si="0"/>
        <v>0</v>
      </c>
      <c r="H13" s="14"/>
      <c r="K13">
        <f>SUM(K9:K12)</f>
        <v>98535.84</v>
      </c>
      <c r="M13" s="3">
        <f>SUM(M9:M12)</f>
        <v>103164.61</v>
      </c>
    </row>
    <row r="14" spans="1:8" ht="21.75">
      <c r="A14" s="129"/>
      <c r="B14" s="127" t="s">
        <v>14</v>
      </c>
      <c r="C14" s="126">
        <v>1000</v>
      </c>
      <c r="D14" s="128">
        <v>9011000</v>
      </c>
      <c r="E14" s="125">
        <f>I24</f>
        <v>7552542.630000001</v>
      </c>
      <c r="F14" s="130" t="s">
        <v>2</v>
      </c>
      <c r="G14" s="128">
        <f t="shared" si="0"/>
        <v>-1458457.3699999992</v>
      </c>
      <c r="H14" s="14"/>
    </row>
    <row r="15" spans="1:9" ht="21.75">
      <c r="A15" s="129"/>
      <c r="B15" s="127" t="s">
        <v>15</v>
      </c>
      <c r="C15" s="126">
        <v>2000</v>
      </c>
      <c r="D15" s="128">
        <v>9300000</v>
      </c>
      <c r="E15" s="128">
        <v>7642118.13</v>
      </c>
      <c r="F15" s="130" t="s">
        <v>2</v>
      </c>
      <c r="G15" s="128">
        <f t="shared" si="0"/>
        <v>-1657881.87</v>
      </c>
      <c r="H15" s="14"/>
      <c r="I15">
        <v>4083939.89</v>
      </c>
    </row>
    <row r="16" spans="1:9" s="68" customFormat="1" ht="18.75">
      <c r="A16" s="131" t="s">
        <v>31</v>
      </c>
      <c r="B16" s="127"/>
      <c r="C16" s="132"/>
      <c r="D16" s="133">
        <f>SUM(D8:D15)</f>
        <v>18850000</v>
      </c>
      <c r="E16" s="134">
        <f>SUM(E6:E15)</f>
        <v>15804759.61</v>
      </c>
      <c r="F16" s="135" t="s">
        <v>2</v>
      </c>
      <c r="G16" s="133">
        <f t="shared" si="0"/>
        <v>-3045240.3900000006</v>
      </c>
      <c r="H16" s="67"/>
      <c r="I16" s="68">
        <v>1187610.31</v>
      </c>
    </row>
    <row r="17" spans="1:9" s="68" customFormat="1" ht="18.75">
      <c r="A17" s="131" t="s">
        <v>32</v>
      </c>
      <c r="B17" s="127"/>
      <c r="C17" s="127"/>
      <c r="D17" s="136"/>
      <c r="E17" s="134">
        <v>2359485.5</v>
      </c>
      <c r="F17" s="123"/>
      <c r="G17" s="136"/>
      <c r="H17" s="19"/>
      <c r="I17" s="68">
        <v>19614.11</v>
      </c>
    </row>
    <row r="18" spans="1:9" s="68" customFormat="1" ht="18.75">
      <c r="A18" s="131" t="s">
        <v>214</v>
      </c>
      <c r="B18" s="127"/>
      <c r="C18" s="127"/>
      <c r="D18" s="136"/>
      <c r="E18" s="134">
        <v>899400</v>
      </c>
      <c r="F18" s="123"/>
      <c r="G18" s="136"/>
      <c r="H18" s="19"/>
      <c r="I18" s="68">
        <v>668971.3</v>
      </c>
    </row>
    <row r="19" spans="1:9" s="69" customFormat="1" ht="18.75">
      <c r="A19" s="129"/>
      <c r="B19" s="137" t="s">
        <v>33</v>
      </c>
      <c r="C19" s="137"/>
      <c r="D19" s="136"/>
      <c r="E19" s="138">
        <f>+E17+E16+E18</f>
        <v>19063645.11</v>
      </c>
      <c r="F19" s="123"/>
      <c r="G19" s="136"/>
      <c r="H19" s="70"/>
      <c r="I19" s="69">
        <v>1311918.25</v>
      </c>
    </row>
    <row r="20" spans="1:9" ht="9" customHeight="1">
      <c r="A20" s="129"/>
      <c r="B20" s="127"/>
      <c r="C20" s="127"/>
      <c r="D20" s="136"/>
      <c r="E20" s="139"/>
      <c r="F20" s="123"/>
      <c r="G20" s="136"/>
      <c r="I20" s="69">
        <v>56234.3</v>
      </c>
    </row>
    <row r="21" spans="1:9" s="62" customFormat="1" ht="18">
      <c r="A21" s="113"/>
      <c r="B21" s="114"/>
      <c r="C21" s="115" t="s">
        <v>118</v>
      </c>
      <c r="D21" s="116" t="s">
        <v>0</v>
      </c>
      <c r="E21" s="140" t="s">
        <v>45</v>
      </c>
      <c r="F21" s="117" t="s">
        <v>2</v>
      </c>
      <c r="G21" s="116" t="s">
        <v>3</v>
      </c>
      <c r="H21" s="64"/>
      <c r="I21" s="62">
        <v>51814.82</v>
      </c>
    </row>
    <row r="22" spans="1:9" s="61" customFormat="1" ht="18">
      <c r="A22" s="118"/>
      <c r="B22" s="118"/>
      <c r="C22" s="119" t="s">
        <v>119</v>
      </c>
      <c r="D22" s="120"/>
      <c r="E22" s="141"/>
      <c r="F22" s="121" t="s">
        <v>5</v>
      </c>
      <c r="G22" s="120" t="s">
        <v>4</v>
      </c>
      <c r="H22" s="64"/>
      <c r="I22" s="61">
        <v>79284</v>
      </c>
    </row>
    <row r="23" spans="1:9" s="68" customFormat="1" ht="18.75">
      <c r="A23" s="131" t="s">
        <v>34</v>
      </c>
      <c r="B23" s="127"/>
      <c r="C23" s="142"/>
      <c r="D23" s="128"/>
      <c r="E23" s="139"/>
      <c r="F23" s="126"/>
      <c r="G23" s="128"/>
      <c r="H23" s="67"/>
      <c r="I23" s="68">
        <v>93155.65</v>
      </c>
    </row>
    <row r="24" spans="1:9" ht="21.75">
      <c r="A24" s="129"/>
      <c r="B24" s="127" t="s">
        <v>29</v>
      </c>
      <c r="C24" s="130" t="s">
        <v>108</v>
      </c>
      <c r="D24" s="128">
        <v>2400000</v>
      </c>
      <c r="E24" s="139">
        <v>2209824</v>
      </c>
      <c r="F24" s="130" t="s">
        <v>5</v>
      </c>
      <c r="G24" s="128">
        <f>+D24-E24</f>
        <v>190176</v>
      </c>
      <c r="H24" s="14"/>
      <c r="I24" s="3">
        <f>SUM(I15:I23)</f>
        <v>7552542.630000001</v>
      </c>
    </row>
    <row r="25" spans="1:8" ht="21.75">
      <c r="A25" s="129"/>
      <c r="B25" s="127" t="s">
        <v>30</v>
      </c>
      <c r="C25" s="126">
        <v>100</v>
      </c>
      <c r="D25" s="128">
        <v>2372880</v>
      </c>
      <c r="E25" s="139">
        <v>1839034.42</v>
      </c>
      <c r="F25" s="130" t="s">
        <v>5</v>
      </c>
      <c r="G25" s="128">
        <f>D25-E25</f>
        <v>533845.5800000001</v>
      </c>
      <c r="H25" s="14"/>
    </row>
    <row r="26" spans="1:8" ht="21.75">
      <c r="A26" s="129"/>
      <c r="B26" s="127" t="s">
        <v>35</v>
      </c>
      <c r="C26" s="126">
        <v>120</v>
      </c>
      <c r="D26" s="128">
        <v>246240</v>
      </c>
      <c r="E26" s="139">
        <v>240120</v>
      </c>
      <c r="F26" s="126"/>
      <c r="G26" s="128">
        <f>D26-E26</f>
        <v>6120</v>
      </c>
      <c r="H26" s="14"/>
    </row>
    <row r="27" spans="1:8" ht="21.75">
      <c r="A27" s="129"/>
      <c r="B27" s="127" t="s">
        <v>36</v>
      </c>
      <c r="C27" s="126">
        <v>130</v>
      </c>
      <c r="D27" s="128">
        <v>1500960</v>
      </c>
      <c r="E27" s="139">
        <v>669360</v>
      </c>
      <c r="F27" s="126"/>
      <c r="G27" s="128">
        <f aca="true" t="shared" si="1" ref="G27:G32">+D27-E27</f>
        <v>831600</v>
      </c>
      <c r="H27" s="14"/>
    </row>
    <row r="28" spans="1:8" ht="21.75">
      <c r="A28" s="129"/>
      <c r="B28" s="127" t="s">
        <v>37</v>
      </c>
      <c r="C28" s="126">
        <v>200</v>
      </c>
      <c r="D28" s="128">
        <v>1842890</v>
      </c>
      <c r="E28" s="143">
        <v>1551201</v>
      </c>
      <c r="F28" s="126" t="s">
        <v>5</v>
      </c>
      <c r="G28" s="128">
        <f t="shared" si="1"/>
        <v>291689</v>
      </c>
      <c r="H28" s="14"/>
    </row>
    <row r="29" spans="1:8" ht="21.75">
      <c r="A29" s="129"/>
      <c r="B29" s="127" t="s">
        <v>38</v>
      </c>
      <c r="C29" s="126">
        <v>250</v>
      </c>
      <c r="D29" s="128">
        <v>2383900</v>
      </c>
      <c r="E29" s="139">
        <v>1553880.75</v>
      </c>
      <c r="F29" s="126" t="s">
        <v>5</v>
      </c>
      <c r="G29" s="128">
        <f t="shared" si="1"/>
        <v>830019.25</v>
      </c>
      <c r="H29" s="14"/>
    </row>
    <row r="30" spans="1:9" ht="21.75">
      <c r="A30" s="129"/>
      <c r="B30" s="127" t="s">
        <v>39</v>
      </c>
      <c r="C30" s="126">
        <v>270</v>
      </c>
      <c r="D30" s="128">
        <v>1941340</v>
      </c>
      <c r="E30" s="139">
        <v>1613012.66</v>
      </c>
      <c r="F30" s="130" t="s">
        <v>5</v>
      </c>
      <c r="G30" s="128">
        <f t="shared" si="1"/>
        <v>328327.3400000001</v>
      </c>
      <c r="H30" s="14"/>
      <c r="I30" s="7"/>
    </row>
    <row r="31" spans="1:8" ht="21.75">
      <c r="A31" s="129"/>
      <c r="B31" s="127" t="s">
        <v>40</v>
      </c>
      <c r="C31" s="126">
        <v>300</v>
      </c>
      <c r="D31" s="128">
        <v>118890</v>
      </c>
      <c r="E31" s="139">
        <v>115677.36</v>
      </c>
      <c r="F31" s="126" t="s">
        <v>5</v>
      </c>
      <c r="G31" s="128">
        <f t="shared" si="1"/>
        <v>3212.6399999999994</v>
      </c>
      <c r="H31" s="14"/>
    </row>
    <row r="32" spans="1:8" ht="21.75">
      <c r="A32" s="129"/>
      <c r="B32" s="127" t="s">
        <v>15</v>
      </c>
      <c r="C32" s="126">
        <v>400</v>
      </c>
      <c r="D32" s="128">
        <v>1290200</v>
      </c>
      <c r="E32" s="139">
        <v>1428394.08</v>
      </c>
      <c r="F32" s="126" t="s">
        <v>5</v>
      </c>
      <c r="G32" s="128">
        <f t="shared" si="1"/>
        <v>-138194.08000000007</v>
      </c>
      <c r="H32" s="14"/>
    </row>
    <row r="33" spans="1:8" ht="21.75">
      <c r="A33" s="129"/>
      <c r="B33" s="127" t="s">
        <v>41</v>
      </c>
      <c r="C33" s="126">
        <v>450</v>
      </c>
      <c r="D33" s="128">
        <v>364700</v>
      </c>
      <c r="E33" s="139">
        <v>228906.31</v>
      </c>
      <c r="F33" s="126" t="s">
        <v>5</v>
      </c>
      <c r="G33" s="128">
        <f>+D33-E33</f>
        <v>135793.69</v>
      </c>
      <c r="H33" s="14"/>
    </row>
    <row r="34" spans="1:8" ht="21.75">
      <c r="A34" s="129"/>
      <c r="B34" s="127" t="s">
        <v>42</v>
      </c>
      <c r="C34" s="126">
        <v>500</v>
      </c>
      <c r="D34" s="128">
        <v>4363000</v>
      </c>
      <c r="E34" s="139">
        <v>4315600</v>
      </c>
      <c r="F34" s="126" t="s">
        <v>5</v>
      </c>
      <c r="G34" s="128">
        <f>+D34-E34</f>
        <v>47400</v>
      </c>
      <c r="H34" s="14"/>
    </row>
    <row r="35" spans="1:8" ht="19.5" customHeight="1">
      <c r="A35" s="129"/>
      <c r="B35" s="127" t="s">
        <v>153</v>
      </c>
      <c r="C35" s="126">
        <v>550</v>
      </c>
      <c r="D35" s="128">
        <v>25000</v>
      </c>
      <c r="E35" s="139">
        <v>25000</v>
      </c>
      <c r="F35" s="126"/>
      <c r="G35" s="128">
        <f>+D35-E35</f>
        <v>0</v>
      </c>
      <c r="H35" s="14"/>
    </row>
    <row r="36" spans="1:9" s="68" customFormat="1" ht="18.75">
      <c r="A36" s="131" t="s">
        <v>43</v>
      </c>
      <c r="B36" s="127"/>
      <c r="C36" s="132"/>
      <c r="D36" s="133">
        <f>SUM(D24:D35)</f>
        <v>18850000</v>
      </c>
      <c r="E36" s="134">
        <f>SUM(E24:E35)</f>
        <v>15790010.58</v>
      </c>
      <c r="F36" s="135" t="s">
        <v>5</v>
      </c>
      <c r="G36" s="133">
        <f>SUM(G24:G35)</f>
        <v>3059989.42</v>
      </c>
      <c r="H36" s="67"/>
      <c r="I36" s="71"/>
    </row>
    <row r="37" spans="1:9" s="69" customFormat="1" ht="18.75">
      <c r="A37" s="129" t="s">
        <v>123</v>
      </c>
      <c r="B37" s="127"/>
      <c r="C37" s="127"/>
      <c r="D37" s="136" t="s">
        <v>46</v>
      </c>
      <c r="E37" s="144">
        <v>2178861.5</v>
      </c>
      <c r="F37" s="123"/>
      <c r="G37" s="136"/>
      <c r="H37" s="70"/>
      <c r="I37" s="72"/>
    </row>
    <row r="38" spans="1:9" s="69" customFormat="1" ht="16.5" customHeight="1">
      <c r="A38" s="129" t="s">
        <v>214</v>
      </c>
      <c r="B38" s="127"/>
      <c r="C38" s="127"/>
      <c r="D38" s="136"/>
      <c r="E38" s="125">
        <v>899400</v>
      </c>
      <c r="F38" s="123"/>
      <c r="G38" s="136"/>
      <c r="H38" s="70"/>
      <c r="I38" s="72"/>
    </row>
    <row r="39" spans="1:8" s="69" customFormat="1" ht="18.75">
      <c r="A39" s="129"/>
      <c r="B39" s="137" t="s">
        <v>44</v>
      </c>
      <c r="C39" s="137"/>
      <c r="D39" s="136"/>
      <c r="E39" s="116">
        <f>+E37+E36+E38</f>
        <v>18868272.08</v>
      </c>
      <c r="F39" s="123"/>
      <c r="G39" s="136"/>
      <c r="H39" s="70"/>
    </row>
    <row r="40" spans="1:8" s="69" customFormat="1" ht="19.5" thickBot="1">
      <c r="A40" s="129"/>
      <c r="B40" s="127"/>
      <c r="C40" s="122" t="s">
        <v>120</v>
      </c>
      <c r="D40" s="145"/>
      <c r="E40" s="146">
        <f>+E19-E39</f>
        <v>195373.0300000012</v>
      </c>
      <c r="F40" s="123"/>
      <c r="G40" s="136"/>
      <c r="H40" s="70"/>
    </row>
    <row r="41" spans="1:7" ht="6" customHeight="1" thickTop="1">
      <c r="A41" s="129"/>
      <c r="B41" s="127"/>
      <c r="C41" s="127"/>
      <c r="D41" s="136"/>
      <c r="E41" s="139"/>
      <c r="F41" s="123"/>
      <c r="G41" s="136"/>
    </row>
    <row r="42" spans="1:7" ht="18.75" customHeight="1">
      <c r="A42" s="157" t="s">
        <v>48</v>
      </c>
      <c r="B42" s="157"/>
      <c r="C42" s="157" t="s">
        <v>146</v>
      </c>
      <c r="D42" s="157"/>
      <c r="E42" s="156" t="s">
        <v>146</v>
      </c>
      <c r="F42" s="156"/>
      <c r="G42" s="156"/>
    </row>
    <row r="43" spans="1:8" ht="19.5" customHeight="1">
      <c r="A43" s="157" t="s">
        <v>215</v>
      </c>
      <c r="B43" s="157"/>
      <c r="C43" s="157" t="s">
        <v>217</v>
      </c>
      <c r="D43" s="157"/>
      <c r="E43" s="156" t="s">
        <v>217</v>
      </c>
      <c r="F43" s="156"/>
      <c r="G43" s="156"/>
      <c r="H43" s="95"/>
    </row>
    <row r="44" spans="1:8" ht="18" customHeight="1">
      <c r="A44" s="157" t="s">
        <v>216</v>
      </c>
      <c r="B44" s="157"/>
      <c r="C44" s="156" t="s">
        <v>218</v>
      </c>
      <c r="D44" s="156"/>
      <c r="E44" s="156" t="s">
        <v>219</v>
      </c>
      <c r="F44" s="156"/>
      <c r="G44" s="156"/>
      <c r="H44" s="96"/>
    </row>
    <row r="45" spans="1:9" ht="21.75">
      <c r="A45" s="129"/>
      <c r="B45" s="127"/>
      <c r="C45" s="127"/>
      <c r="D45" s="136"/>
      <c r="E45" s="156" t="s">
        <v>212</v>
      </c>
      <c r="F45" s="156"/>
      <c r="G45" s="156"/>
      <c r="H45" s="96"/>
      <c r="I45" s="96"/>
    </row>
  </sheetData>
  <mergeCells count="13">
    <mergeCell ref="A1:G1"/>
    <mergeCell ref="A2:G2"/>
    <mergeCell ref="A3:G3"/>
    <mergeCell ref="C43:D43"/>
    <mergeCell ref="E42:G42"/>
    <mergeCell ref="E43:G43"/>
    <mergeCell ref="C42:D42"/>
    <mergeCell ref="E45:G45"/>
    <mergeCell ref="A42:B42"/>
    <mergeCell ref="A43:B43"/>
    <mergeCell ref="A44:B44"/>
    <mergeCell ref="C44:D44"/>
    <mergeCell ref="E44:G44"/>
  </mergeCells>
  <printOptions/>
  <pageMargins left="0" right="0" top="0" bottom="0" header="0.31496062992126" footer="0.511811023622047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6"/>
  <sheetViews>
    <sheetView workbookViewId="0" topLeftCell="A16">
      <selection activeCell="A1" sqref="A1:IV1"/>
    </sheetView>
  </sheetViews>
  <sheetFormatPr defaultColWidth="9.140625" defaultRowHeight="21.75"/>
  <cols>
    <col min="1" max="1" width="41.28125" style="0" customWidth="1"/>
    <col min="2" max="2" width="16.140625" style="3" customWidth="1"/>
    <col min="3" max="3" width="16.00390625" style="3" customWidth="1"/>
    <col min="4" max="4" width="4.28125" style="0" customWidth="1"/>
    <col min="5" max="5" width="17.421875" style="3" customWidth="1"/>
    <col min="6" max="6" width="13.7109375" style="3" customWidth="1"/>
    <col min="7" max="7" width="14.00390625" style="3" customWidth="1"/>
    <col min="8" max="8" width="14.00390625" style="0" customWidth="1"/>
    <col min="9" max="9" width="13.28125" style="3" customWidth="1"/>
    <col min="10" max="10" width="12.421875" style="0" bestFit="1" customWidth="1"/>
  </cols>
  <sheetData>
    <row r="3" spans="1:9" s="75" customFormat="1" ht="23.25">
      <c r="A3" s="75" t="s">
        <v>53</v>
      </c>
      <c r="B3" s="76" t="s">
        <v>0</v>
      </c>
      <c r="C3" s="76" t="s">
        <v>155</v>
      </c>
      <c r="E3" s="76" t="s">
        <v>52</v>
      </c>
      <c r="F3" s="76"/>
      <c r="G3" s="76"/>
      <c r="H3" s="76"/>
      <c r="I3" s="76"/>
    </row>
    <row r="4" spans="2:9" s="75" customFormat="1" ht="23.25">
      <c r="B4" s="76"/>
      <c r="C4" s="76"/>
      <c r="E4" s="76" t="s">
        <v>0</v>
      </c>
      <c r="F4" s="76"/>
      <c r="G4" s="76"/>
      <c r="H4" s="76"/>
      <c r="I4" s="76"/>
    </row>
    <row r="5" spans="1:9" s="59" customFormat="1" ht="24">
      <c r="A5" s="77" t="s">
        <v>56</v>
      </c>
      <c r="B5" s="78"/>
      <c r="C5" s="78"/>
      <c r="E5" s="78"/>
      <c r="F5" s="78"/>
      <c r="G5" s="78"/>
      <c r="H5" s="78"/>
      <c r="I5" s="78"/>
    </row>
    <row r="6" spans="1:9" s="59" customFormat="1" ht="24">
      <c r="A6" s="79" t="s">
        <v>16</v>
      </c>
      <c r="B6" s="78">
        <v>70000</v>
      </c>
      <c r="C6" s="78">
        <v>62811.25</v>
      </c>
      <c r="E6" s="78"/>
      <c r="F6" s="78"/>
      <c r="G6" s="78"/>
      <c r="H6" s="78"/>
      <c r="I6" s="78"/>
    </row>
    <row r="7" spans="1:9" s="59" customFormat="1" ht="24">
      <c r="A7" s="79" t="s">
        <v>17</v>
      </c>
      <c r="B7" s="78">
        <v>49000</v>
      </c>
      <c r="C7" s="78">
        <v>30454.59</v>
      </c>
      <c r="E7" s="78"/>
      <c r="F7" s="78"/>
      <c r="G7" s="78"/>
      <c r="H7" s="78"/>
      <c r="I7" s="78"/>
    </row>
    <row r="8" spans="1:9" s="59" customFormat="1" ht="24">
      <c r="A8" s="79" t="s">
        <v>18</v>
      </c>
      <c r="B8" s="78">
        <v>2500</v>
      </c>
      <c r="C8" s="78">
        <v>2000</v>
      </c>
      <c r="E8" s="78"/>
      <c r="F8" s="78"/>
      <c r="G8" s="78"/>
      <c r="H8" s="78"/>
      <c r="I8" s="78"/>
    </row>
    <row r="9" spans="1:9" s="59" customFormat="1" ht="24">
      <c r="A9" s="79" t="s">
        <v>180</v>
      </c>
      <c r="B9" s="78">
        <v>6000</v>
      </c>
      <c r="C9" s="78">
        <v>3270</v>
      </c>
      <c r="E9" s="78"/>
      <c r="F9" s="78"/>
      <c r="G9" s="78"/>
      <c r="H9" s="78"/>
      <c r="I9" s="78"/>
    </row>
    <row r="10" spans="1:9" s="59" customFormat="1" ht="24">
      <c r="A10" s="79" t="s">
        <v>54</v>
      </c>
      <c r="B10" s="78">
        <v>2000</v>
      </c>
      <c r="C10" s="78">
        <v>109.61</v>
      </c>
      <c r="E10" s="78"/>
      <c r="F10" s="78"/>
      <c r="G10" s="78"/>
      <c r="H10" s="78"/>
      <c r="I10" s="78"/>
    </row>
    <row r="11" spans="1:9" s="59" customFormat="1" ht="24">
      <c r="A11" s="79" t="s">
        <v>19</v>
      </c>
      <c r="B11" s="78">
        <v>1000</v>
      </c>
      <c r="C11" s="78">
        <v>400</v>
      </c>
      <c r="E11" s="78"/>
      <c r="F11" s="78"/>
      <c r="G11" s="78"/>
      <c r="H11" s="78"/>
      <c r="I11" s="78"/>
    </row>
    <row r="12" spans="1:9" s="59" customFormat="1" ht="24">
      <c r="A12" s="79" t="s">
        <v>55</v>
      </c>
      <c r="B12" s="78">
        <v>30000</v>
      </c>
      <c r="C12" s="78">
        <v>101855</v>
      </c>
      <c r="E12" s="78"/>
      <c r="F12" s="78"/>
      <c r="G12" s="78"/>
      <c r="H12" s="78"/>
      <c r="I12" s="78"/>
    </row>
    <row r="13" spans="1:9" s="59" customFormat="1" ht="24">
      <c r="A13" s="79" t="s">
        <v>181</v>
      </c>
      <c r="B13" s="78">
        <v>3500</v>
      </c>
      <c r="C13" s="78">
        <v>0</v>
      </c>
      <c r="E13" s="78"/>
      <c r="F13" s="78"/>
      <c r="G13" s="78"/>
      <c r="H13" s="78"/>
      <c r="I13" s="78"/>
    </row>
    <row r="14" spans="1:9" s="59" customFormat="1" ht="24">
      <c r="A14" s="79" t="s">
        <v>154</v>
      </c>
      <c r="B14" s="78">
        <v>0</v>
      </c>
      <c r="C14" s="78">
        <v>800</v>
      </c>
      <c r="E14" s="78"/>
      <c r="F14" s="78"/>
      <c r="G14" s="78"/>
      <c r="H14" s="78"/>
      <c r="I14" s="78"/>
    </row>
    <row r="15" spans="1:9" s="59" customFormat="1" ht="24">
      <c r="A15" s="79" t="s">
        <v>182</v>
      </c>
      <c r="B15" s="78">
        <v>5000</v>
      </c>
      <c r="C15" s="78">
        <v>1600</v>
      </c>
      <c r="E15" s="78"/>
      <c r="F15" s="78"/>
      <c r="G15" s="78"/>
      <c r="H15" s="78"/>
      <c r="I15" s="78"/>
    </row>
    <row r="16" spans="1:9" s="59" customFormat="1" ht="24">
      <c r="A16" s="79" t="s">
        <v>20</v>
      </c>
      <c r="B16" s="78">
        <v>45000</v>
      </c>
      <c r="C16" s="78">
        <v>32534.85</v>
      </c>
      <c r="E16" s="78"/>
      <c r="F16" s="78"/>
      <c r="G16" s="78"/>
      <c r="H16" s="78"/>
      <c r="I16" s="78"/>
    </row>
    <row r="17" spans="1:9" s="59" customFormat="1" ht="24">
      <c r="A17" s="79" t="s">
        <v>22</v>
      </c>
      <c r="B17" s="78">
        <v>300000</v>
      </c>
      <c r="C17" s="78">
        <v>351400</v>
      </c>
      <c r="E17" s="78"/>
      <c r="F17" s="78"/>
      <c r="G17" s="78"/>
      <c r="H17" s="78"/>
      <c r="I17" s="78"/>
    </row>
    <row r="18" spans="1:9" s="59" customFormat="1" ht="24">
      <c r="A18" s="79" t="s">
        <v>23</v>
      </c>
      <c r="B18" s="78">
        <v>25000</v>
      </c>
      <c r="C18" s="78">
        <v>22863.55</v>
      </c>
      <c r="E18" s="78"/>
      <c r="F18" s="78"/>
      <c r="G18" s="78"/>
      <c r="H18" s="78"/>
      <c r="I18" s="80"/>
    </row>
    <row r="19" spans="1:9" s="59" customFormat="1" ht="24">
      <c r="A19" s="74" t="s">
        <v>14</v>
      </c>
      <c r="B19" s="78"/>
      <c r="C19" s="78"/>
      <c r="E19" s="78"/>
      <c r="F19" s="78"/>
      <c r="G19" s="78"/>
      <c r="H19" s="78"/>
      <c r="I19" s="78"/>
    </row>
    <row r="20" spans="1:9" s="58" customFormat="1" ht="24">
      <c r="A20" s="58" t="s">
        <v>183</v>
      </c>
      <c r="B20" s="81">
        <v>4200000</v>
      </c>
      <c r="C20" s="81">
        <v>4083939.89</v>
      </c>
      <c r="E20" s="81"/>
      <c r="F20" s="81"/>
      <c r="G20" s="81"/>
      <c r="I20" s="81"/>
    </row>
    <row r="21" spans="1:9" s="58" customFormat="1" ht="24">
      <c r="A21" s="58" t="s">
        <v>184</v>
      </c>
      <c r="B21" s="81">
        <v>1600000</v>
      </c>
      <c r="C21" s="81">
        <v>1187610.31</v>
      </c>
      <c r="E21" s="81"/>
      <c r="F21" s="81"/>
      <c r="G21" s="81"/>
      <c r="I21" s="81"/>
    </row>
    <row r="22" spans="1:9" s="58" customFormat="1" ht="24">
      <c r="A22" s="58" t="s">
        <v>24</v>
      </c>
      <c r="B22" s="81">
        <v>50000</v>
      </c>
      <c r="C22" s="81">
        <v>19614.11</v>
      </c>
      <c r="E22" s="81"/>
      <c r="F22" s="81"/>
      <c r="G22" s="81"/>
      <c r="I22" s="81"/>
    </row>
    <row r="23" spans="1:9" s="58" customFormat="1" ht="24">
      <c r="A23" s="58" t="s">
        <v>25</v>
      </c>
      <c r="B23" s="81">
        <v>775000</v>
      </c>
      <c r="C23" s="81">
        <v>668971.3</v>
      </c>
      <c r="E23" s="81"/>
      <c r="F23" s="81"/>
      <c r="G23" s="81"/>
      <c r="H23" s="82"/>
      <c r="I23" s="81"/>
    </row>
    <row r="24" spans="1:9" s="58" customFormat="1" ht="24">
      <c r="A24" s="58" t="s">
        <v>49</v>
      </c>
      <c r="B24" s="81">
        <v>2000000</v>
      </c>
      <c r="C24" s="81">
        <v>1311915.34</v>
      </c>
      <c r="E24" s="81"/>
      <c r="F24" s="81"/>
      <c r="G24" s="81"/>
      <c r="I24" s="81"/>
    </row>
    <row r="25" spans="1:9" s="58" customFormat="1" ht="24">
      <c r="A25" s="58" t="s">
        <v>185</v>
      </c>
      <c r="B25" s="81">
        <v>1000</v>
      </c>
      <c r="C25" s="81">
        <v>0</v>
      </c>
      <c r="E25" s="81"/>
      <c r="F25" s="81"/>
      <c r="G25" s="81"/>
      <c r="I25" s="81"/>
    </row>
    <row r="26" spans="1:9" s="58" customFormat="1" ht="24">
      <c r="A26" s="58" t="s">
        <v>50</v>
      </c>
      <c r="B26" s="81">
        <v>295000</v>
      </c>
      <c r="C26" s="81">
        <v>72318</v>
      </c>
      <c r="E26" s="81"/>
      <c r="F26" s="81"/>
      <c r="G26" s="81"/>
      <c r="H26" s="82"/>
      <c r="I26" s="83"/>
    </row>
    <row r="27" spans="1:9" s="58" customFormat="1" ht="24">
      <c r="A27" s="58" t="s">
        <v>156</v>
      </c>
      <c r="B27" s="81">
        <v>50000</v>
      </c>
      <c r="C27" s="81">
        <v>51814.82</v>
      </c>
      <c r="E27" s="81"/>
      <c r="F27" s="81"/>
      <c r="G27" s="81"/>
      <c r="H27" s="82"/>
      <c r="I27" s="84"/>
    </row>
    <row r="28" spans="1:9" s="58" customFormat="1" ht="24">
      <c r="A28" s="58" t="s">
        <v>158</v>
      </c>
      <c r="B28" s="81">
        <v>40000</v>
      </c>
      <c r="C28" s="81">
        <v>56234.3</v>
      </c>
      <c r="E28" s="81"/>
      <c r="F28" s="81"/>
      <c r="G28" s="81"/>
      <c r="H28" s="82"/>
      <c r="I28" s="84"/>
    </row>
    <row r="29" spans="1:9" s="58" customFormat="1" ht="24">
      <c r="A29" s="58" t="s">
        <v>186</v>
      </c>
      <c r="B29" s="81">
        <v>0</v>
      </c>
      <c r="C29" s="81">
        <v>93155.65</v>
      </c>
      <c r="E29" s="81"/>
      <c r="F29" s="81"/>
      <c r="G29" s="81"/>
      <c r="H29" s="82"/>
      <c r="I29" s="84"/>
    </row>
    <row r="30" spans="1:9" s="58" customFormat="1" ht="24">
      <c r="A30" s="74" t="s">
        <v>47</v>
      </c>
      <c r="B30" s="81"/>
      <c r="C30" s="81"/>
      <c r="E30" s="81"/>
      <c r="F30" s="81"/>
      <c r="G30" s="81"/>
      <c r="I30" s="81"/>
    </row>
    <row r="31" spans="1:9" s="58" customFormat="1" ht="24">
      <c r="A31" s="108" t="s">
        <v>47</v>
      </c>
      <c r="B31" s="81">
        <v>9300000</v>
      </c>
      <c r="C31" s="81">
        <v>7642118.13</v>
      </c>
      <c r="E31" s="81"/>
      <c r="F31" s="81"/>
      <c r="G31" s="81"/>
      <c r="I31" s="81"/>
    </row>
    <row r="32" spans="1:10" s="58" customFormat="1" ht="24.75" thickBot="1">
      <c r="A32" s="75" t="s">
        <v>28</v>
      </c>
      <c r="B32" s="85">
        <f>B6+B7+B8+B9+B10+B11+B12+B13+B14+B15+B16+B17+B18+B20+B21+B22+B23+B24+B25+B26+B27+B28+B29+B31</f>
        <v>18850000</v>
      </c>
      <c r="C32" s="85">
        <f>C6+C7+C8+C9+C10+C11+C12+C13+C14+C15+C16+C17+C18+C20+C21+C22+C23+C24+C25+C26+C27+C28+C29+C31</f>
        <v>15797790.700000001</v>
      </c>
      <c r="D32" s="86" t="s">
        <v>51</v>
      </c>
      <c r="E32" s="85">
        <f>SUM(C32-B32)</f>
        <v>-3052209.299999999</v>
      </c>
      <c r="F32" s="81"/>
      <c r="G32" s="81"/>
      <c r="I32" s="85"/>
      <c r="J32" s="82"/>
    </row>
    <row r="33" spans="2:9" s="58" customFormat="1" ht="24.75" thickTop="1">
      <c r="B33" s="81"/>
      <c r="C33" s="81"/>
      <c r="E33" s="81"/>
      <c r="F33" s="81"/>
      <c r="G33" s="81"/>
      <c r="I33" s="81"/>
    </row>
    <row r="34" spans="1:9" s="58" customFormat="1" ht="24">
      <c r="A34" s="57" t="s">
        <v>159</v>
      </c>
      <c r="B34" s="81"/>
      <c r="C34" s="97"/>
      <c r="E34" s="81"/>
      <c r="F34" s="81"/>
      <c r="G34" s="19">
        <v>18850000</v>
      </c>
      <c r="I34" s="81"/>
    </row>
    <row r="35" spans="1:7" ht="21.75">
      <c r="A35" s="160" t="s">
        <v>187</v>
      </c>
      <c r="B35" s="160"/>
      <c r="C35" s="160"/>
      <c r="D35" s="160"/>
      <c r="E35" s="160"/>
      <c r="G35" s="3">
        <v>15797790.7</v>
      </c>
    </row>
    <row r="36" ht="21.75">
      <c r="G36" s="3">
        <f>G34-G35</f>
        <v>3052209.3000000007</v>
      </c>
    </row>
  </sheetData>
  <mergeCells count="1">
    <mergeCell ref="A35:E35"/>
  </mergeCells>
  <printOptions/>
  <pageMargins left="0.7480314960629921" right="0.7480314960629921" top="0.1968503937007874" bottom="0" header="0.5118110236220472" footer="0.5118110236220472"/>
  <pageSetup horizontalDpi="180" verticalDpi="18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zoomScale="75" zoomScaleNormal="75" workbookViewId="0" topLeftCell="A13">
      <selection activeCell="I15" sqref="I15"/>
    </sheetView>
  </sheetViews>
  <sheetFormatPr defaultColWidth="9.140625" defaultRowHeight="21.75"/>
  <cols>
    <col min="1" max="1" width="28.00390625" style="0" customWidth="1"/>
    <col min="2" max="2" width="14.140625" style="3" customWidth="1"/>
    <col min="3" max="3" width="13.57421875" style="3" customWidth="1"/>
    <col min="4" max="4" width="29.140625" style="0" customWidth="1"/>
    <col min="5" max="5" width="13.00390625" style="3" customWidth="1"/>
    <col min="6" max="6" width="13.8515625" style="3" bestFit="1" customWidth="1"/>
    <col min="7" max="7" width="13.57421875" style="3" customWidth="1"/>
    <col min="10" max="10" width="9.28125" style="0" bestFit="1" customWidth="1"/>
    <col min="11" max="11" width="12.8515625" style="0" bestFit="1" customWidth="1"/>
  </cols>
  <sheetData>
    <row r="1" spans="1:7" s="15" customFormat="1" ht="21">
      <c r="A1" s="164" t="s">
        <v>225</v>
      </c>
      <c r="B1" s="164"/>
      <c r="C1" s="164"/>
      <c r="D1" s="164"/>
      <c r="E1" s="164"/>
      <c r="F1" s="164"/>
      <c r="G1" s="42"/>
    </row>
    <row r="2" spans="1:7" s="15" customFormat="1" ht="21">
      <c r="A2" s="164" t="s">
        <v>93</v>
      </c>
      <c r="B2" s="164"/>
      <c r="C2" s="164"/>
      <c r="D2" s="164"/>
      <c r="E2" s="164"/>
      <c r="F2" s="164"/>
      <c r="G2" s="42"/>
    </row>
    <row r="3" spans="1:7" s="15" customFormat="1" ht="21.75" thickBot="1">
      <c r="A3" s="165" t="s">
        <v>192</v>
      </c>
      <c r="B3" s="166"/>
      <c r="C3" s="166"/>
      <c r="D3" s="166"/>
      <c r="E3" s="166"/>
      <c r="F3" s="166"/>
      <c r="G3" s="42"/>
    </row>
    <row r="4" spans="1:5" ht="21.75">
      <c r="A4" s="23" t="s">
        <v>62</v>
      </c>
      <c r="B4" s="36"/>
      <c r="D4" s="35" t="s">
        <v>76</v>
      </c>
      <c r="E4" s="36"/>
    </row>
    <row r="5" spans="1:6" ht="22.5" thickBot="1">
      <c r="A5" t="s">
        <v>63</v>
      </c>
      <c r="B5" s="10"/>
      <c r="C5" s="44">
        <v>7241172.35</v>
      </c>
      <c r="D5" s="33" t="s">
        <v>77</v>
      </c>
      <c r="E5" s="10"/>
      <c r="F5" s="43">
        <v>7241172.35</v>
      </c>
    </row>
    <row r="6" spans="1:6" ht="22.5" thickTop="1">
      <c r="A6" t="s">
        <v>197</v>
      </c>
      <c r="B6" s="10"/>
      <c r="C6" s="3">
        <v>35000</v>
      </c>
      <c r="D6" s="33" t="s">
        <v>117</v>
      </c>
      <c r="E6" s="10"/>
      <c r="F6" s="22">
        <v>0</v>
      </c>
    </row>
    <row r="7" spans="1:6" ht="21.75">
      <c r="A7" t="s">
        <v>64</v>
      </c>
      <c r="B7" s="10"/>
      <c r="C7" s="3">
        <v>45495.43</v>
      </c>
      <c r="D7" s="33" t="s">
        <v>79</v>
      </c>
      <c r="E7" s="10"/>
      <c r="F7" s="22">
        <v>880896.75</v>
      </c>
    </row>
    <row r="8" spans="2:6" ht="21.75">
      <c r="B8" s="10"/>
      <c r="D8" s="33" t="s">
        <v>80</v>
      </c>
      <c r="E8" s="10"/>
      <c r="F8" s="22">
        <v>143640</v>
      </c>
    </row>
    <row r="9" spans="2:6" ht="21.75">
      <c r="B9" s="10"/>
      <c r="D9" s="33" t="s">
        <v>174</v>
      </c>
      <c r="E9" s="10"/>
      <c r="F9" s="22">
        <v>498362</v>
      </c>
    </row>
    <row r="10" spans="2:6" ht="21.75">
      <c r="B10" s="10"/>
      <c r="D10" s="33" t="s">
        <v>196</v>
      </c>
      <c r="E10" s="10"/>
      <c r="F10" s="22">
        <v>490865.62</v>
      </c>
    </row>
    <row r="11" spans="2:6" ht="21.75">
      <c r="B11" s="10"/>
      <c r="D11" s="33" t="s">
        <v>81</v>
      </c>
      <c r="E11" s="10"/>
      <c r="F11" s="22">
        <v>0</v>
      </c>
    </row>
    <row r="12" spans="2:6" ht="21.75">
      <c r="B12" s="10"/>
      <c r="D12" s="33" t="s">
        <v>126</v>
      </c>
      <c r="E12" s="10"/>
      <c r="F12" s="22">
        <v>3275153.03</v>
      </c>
    </row>
    <row r="13" spans="1:6" ht="21.75">
      <c r="A13" t="s">
        <v>66</v>
      </c>
      <c r="B13" s="10"/>
      <c r="D13" s="33"/>
      <c r="E13" s="10"/>
      <c r="F13" s="6"/>
    </row>
    <row r="14" spans="1:7" s="20" customFormat="1" ht="21.75">
      <c r="A14" s="20" t="s">
        <v>74</v>
      </c>
      <c r="B14" s="37">
        <v>6968.91</v>
      </c>
      <c r="C14" s="22"/>
      <c r="D14" s="103" t="s">
        <v>193</v>
      </c>
      <c r="E14" s="32">
        <v>2237878.65</v>
      </c>
      <c r="F14" s="22"/>
      <c r="G14" s="22"/>
    </row>
    <row r="15" spans="1:7" s="20" customFormat="1" ht="21.75">
      <c r="A15" s="20" t="s">
        <v>75</v>
      </c>
      <c r="B15" s="32">
        <v>346089.24</v>
      </c>
      <c r="C15" s="22"/>
      <c r="D15" s="34" t="s">
        <v>82</v>
      </c>
      <c r="E15" s="32">
        <v>14749.03</v>
      </c>
      <c r="F15" s="22"/>
      <c r="G15" s="22"/>
    </row>
    <row r="16" spans="1:7" s="20" customFormat="1" ht="21.75">
      <c r="A16" s="20" t="s">
        <v>198</v>
      </c>
      <c r="B16" s="32">
        <v>155303.14</v>
      </c>
      <c r="C16" s="22"/>
      <c r="D16" s="34" t="s">
        <v>194</v>
      </c>
      <c r="E16" s="32">
        <v>168986</v>
      </c>
      <c r="F16" s="22"/>
      <c r="G16" s="22"/>
    </row>
    <row r="17" spans="1:7" s="20" customFormat="1" ht="21.75">
      <c r="A17" s="20" t="s">
        <v>149</v>
      </c>
      <c r="B17" s="32">
        <v>5321030.19</v>
      </c>
      <c r="C17" s="22"/>
      <c r="D17" s="109" t="s">
        <v>195</v>
      </c>
      <c r="E17" s="32">
        <v>1523.09</v>
      </c>
      <c r="F17" s="22"/>
      <c r="G17" s="22"/>
    </row>
    <row r="18" spans="1:7" s="20" customFormat="1" ht="21.75">
      <c r="A18" s="20" t="s">
        <v>150</v>
      </c>
      <c r="B18" s="32">
        <v>0</v>
      </c>
      <c r="C18" s="22"/>
      <c r="D18" s="34" t="s">
        <v>125</v>
      </c>
      <c r="E18" s="32">
        <v>3687.26</v>
      </c>
      <c r="F18" s="22"/>
      <c r="G18" s="22"/>
    </row>
    <row r="19" spans="1:10" s="20" customFormat="1" ht="21.75">
      <c r="A19" s="20" t="s">
        <v>73</v>
      </c>
      <c r="B19" s="38" t="s">
        <v>148</v>
      </c>
      <c r="C19" s="22"/>
      <c r="D19" s="34" t="s">
        <v>83</v>
      </c>
      <c r="E19" s="47">
        <v>1798480</v>
      </c>
      <c r="F19" s="22"/>
      <c r="G19" s="22"/>
      <c r="J19" s="22"/>
    </row>
    <row r="20" spans="1:7" s="20" customFormat="1" ht="21.75">
      <c r="A20" s="20" t="s">
        <v>151</v>
      </c>
      <c r="B20" s="32" t="s">
        <v>148</v>
      </c>
      <c r="C20" s="22"/>
      <c r="D20" s="103" t="s">
        <v>199</v>
      </c>
      <c r="E20" s="32"/>
      <c r="F20" s="22">
        <f>E14+E15+E16+E17-E18-E19</f>
        <v>620969.5099999998</v>
      </c>
      <c r="G20" s="22"/>
    </row>
    <row r="21" spans="2:7" s="20" customFormat="1" ht="21.75">
      <c r="B21" s="32"/>
      <c r="C21" s="22"/>
      <c r="D21" s="33"/>
      <c r="E21" s="27"/>
      <c r="G21" s="22"/>
    </row>
    <row r="22" spans="2:11" s="20" customFormat="1" ht="21.75">
      <c r="B22" s="37"/>
      <c r="C22" s="22">
        <f>SUM(B14:B22)</f>
        <v>5829391.48</v>
      </c>
      <c r="D22" s="33"/>
      <c r="E22" s="27"/>
      <c r="F22" s="22"/>
      <c r="G22" s="22"/>
      <c r="K22" s="110"/>
    </row>
    <row r="23" spans="2:11" ht="22.5" thickBot="1">
      <c r="B23" s="10"/>
      <c r="C23" s="40">
        <f>SUM(C6:C22)</f>
        <v>5909886.91</v>
      </c>
      <c r="D23" s="33"/>
      <c r="E23" s="10"/>
      <c r="F23" s="41">
        <f>SUM(F6:F22)</f>
        <v>5909886.91</v>
      </c>
      <c r="K23" s="7"/>
    </row>
    <row r="24" spans="1:11" ht="22.5" thickTop="1">
      <c r="A24" s="17"/>
      <c r="B24" s="14"/>
      <c r="C24" s="14"/>
      <c r="D24" s="17"/>
      <c r="E24" s="14"/>
      <c r="F24" s="14"/>
      <c r="K24" s="111">
        <f>K22-K23</f>
        <v>0</v>
      </c>
    </row>
    <row r="25" ht="21.75">
      <c r="D25" s="17"/>
    </row>
    <row r="27" spans="1:6" ht="21.75">
      <c r="A27" s="2" t="s">
        <v>48</v>
      </c>
      <c r="C27" s="155" t="s">
        <v>221</v>
      </c>
      <c r="D27" s="155"/>
      <c r="E27" s="155" t="s">
        <v>222</v>
      </c>
      <c r="F27" s="155"/>
    </row>
    <row r="28" spans="1:6" ht="21" customHeight="1">
      <c r="A28" s="89" t="s">
        <v>190</v>
      </c>
      <c r="C28" s="162" t="s">
        <v>191</v>
      </c>
      <c r="D28" s="162"/>
      <c r="E28" s="155" t="s">
        <v>217</v>
      </c>
      <c r="F28" s="155"/>
    </row>
    <row r="29" spans="1:6" ht="21.75">
      <c r="A29" s="89" t="s">
        <v>157</v>
      </c>
      <c r="B29" s="90" t="s">
        <v>220</v>
      </c>
      <c r="C29" s="161" t="s">
        <v>218</v>
      </c>
      <c r="D29" s="163"/>
      <c r="E29" s="161" t="s">
        <v>223</v>
      </c>
      <c r="F29" s="161"/>
    </row>
    <row r="30" spans="5:6" ht="21.75">
      <c r="E30" s="161" t="s">
        <v>224</v>
      </c>
      <c r="F30" s="161"/>
    </row>
  </sheetData>
  <mergeCells count="10">
    <mergeCell ref="A1:F1"/>
    <mergeCell ref="A2:F2"/>
    <mergeCell ref="A3:F3"/>
    <mergeCell ref="C27:D27"/>
    <mergeCell ref="E30:F30"/>
    <mergeCell ref="C28:D28"/>
    <mergeCell ref="C29:D29"/>
    <mergeCell ref="E27:F27"/>
    <mergeCell ref="E28:F28"/>
    <mergeCell ref="E29:F29"/>
  </mergeCells>
  <printOptions/>
  <pageMargins left="0" right="0" top="0.984251968503937" bottom="0.984251968503937" header="0.5118110236220472" footer="0.5118110236220472"/>
  <pageSetup horizontalDpi="180" verticalDpi="18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K15"/>
  <sheetViews>
    <sheetView workbookViewId="0" topLeftCell="A1">
      <selection activeCell="F13" sqref="F13:F14"/>
    </sheetView>
  </sheetViews>
  <sheetFormatPr defaultColWidth="9.140625" defaultRowHeight="21.75"/>
  <cols>
    <col min="1" max="1" width="9.140625" style="58" customWidth="1"/>
    <col min="2" max="2" width="4.28125" style="58" customWidth="1"/>
    <col min="3" max="10" width="9.140625" style="58" customWidth="1"/>
    <col min="11" max="11" width="14.421875" style="58" customWidth="1"/>
    <col min="12" max="16384" width="9.140625" style="58" customWidth="1"/>
  </cols>
  <sheetData>
    <row r="3" spans="3:11" ht="24">
      <c r="C3" s="104" t="s">
        <v>173</v>
      </c>
      <c r="K3" s="59" t="s">
        <v>61</v>
      </c>
    </row>
    <row r="5" ht="24">
      <c r="C5" s="57" t="s">
        <v>145</v>
      </c>
    </row>
    <row r="7" spans="2:11" ht="24">
      <c r="B7" s="92" t="s">
        <v>57</v>
      </c>
      <c r="C7" s="58" t="s">
        <v>160</v>
      </c>
      <c r="K7" s="81">
        <v>2079.21</v>
      </c>
    </row>
    <row r="8" spans="2:11" ht="24">
      <c r="B8" s="92" t="s">
        <v>58</v>
      </c>
      <c r="C8" s="91" t="s">
        <v>175</v>
      </c>
      <c r="K8" s="81">
        <v>19544</v>
      </c>
    </row>
    <row r="9" spans="2:11" ht="24">
      <c r="B9" s="93" t="s">
        <v>59</v>
      </c>
      <c r="C9" s="91" t="s">
        <v>164</v>
      </c>
      <c r="K9" s="60">
        <v>103660</v>
      </c>
    </row>
    <row r="10" spans="2:11" ht="24">
      <c r="B10" s="93" t="s">
        <v>60</v>
      </c>
      <c r="C10" s="91" t="s">
        <v>165</v>
      </c>
      <c r="K10" s="60">
        <v>824276.85</v>
      </c>
    </row>
    <row r="11" spans="2:11" ht="24">
      <c r="B11" s="93" t="s">
        <v>162</v>
      </c>
      <c r="C11" s="91" t="s">
        <v>166</v>
      </c>
      <c r="K11" s="60">
        <v>391548.62</v>
      </c>
    </row>
    <row r="12" spans="2:11" ht="24">
      <c r="B12" s="93" t="s">
        <v>163</v>
      </c>
      <c r="C12" s="79" t="s">
        <v>161</v>
      </c>
      <c r="K12" s="60">
        <v>1486.3</v>
      </c>
    </row>
    <row r="13" spans="6:11" ht="24.75" thickBot="1">
      <c r="F13" s="73" t="s">
        <v>28</v>
      </c>
      <c r="K13" s="94">
        <f>SUM(K7:K12)</f>
        <v>1342594.98</v>
      </c>
    </row>
    <row r="14" ht="24.75" thickTop="1">
      <c r="K14" s="60"/>
    </row>
    <row r="15" ht="24">
      <c r="K15" s="60"/>
    </row>
  </sheetData>
  <printOptions/>
  <pageMargins left="0.35433070866141736" right="0.35433070866141736" top="0.984251968503937" bottom="0.984251968503937" header="0.5118110236220472" footer="0.5118110236220472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8"/>
  <sheetViews>
    <sheetView zoomScale="75" zoomScaleNormal="75"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22" sqref="G22"/>
    </sheetView>
  </sheetViews>
  <sheetFormatPr defaultColWidth="9.140625" defaultRowHeight="21.75"/>
  <cols>
    <col min="1" max="1" width="39.8515625" style="0" customWidth="1"/>
    <col min="2" max="2" width="9.28125" style="0" customWidth="1"/>
    <col min="3" max="3" width="14.140625" style="3" customWidth="1"/>
    <col min="4" max="4" width="14.421875" style="3" customWidth="1"/>
    <col min="5" max="5" width="13.140625" style="3" customWidth="1"/>
    <col min="6" max="6" width="12.8515625" style="3" customWidth="1"/>
    <col min="7" max="8" width="14.00390625" style="3" customWidth="1"/>
    <col min="9" max="9" width="15.00390625" style="3" customWidth="1"/>
    <col min="10" max="10" width="13.57421875" style="3" customWidth="1"/>
  </cols>
  <sheetData>
    <row r="2" spans="1:10" ht="21.75">
      <c r="A2" s="24"/>
      <c r="B2" s="24"/>
      <c r="C2" s="147" t="s">
        <v>85</v>
      </c>
      <c r="D2" s="148"/>
      <c r="E2" s="147" t="s">
        <v>89</v>
      </c>
      <c r="F2" s="148"/>
      <c r="G2" s="147" t="s">
        <v>89</v>
      </c>
      <c r="H2" s="148"/>
      <c r="I2" s="147" t="s">
        <v>93</v>
      </c>
      <c r="J2" s="148"/>
    </row>
    <row r="3" spans="1:10" s="1" customFormat="1" ht="21.75">
      <c r="A3" s="11" t="s">
        <v>53</v>
      </c>
      <c r="B3" s="11" t="s">
        <v>84</v>
      </c>
      <c r="C3" s="151" t="s">
        <v>147</v>
      </c>
      <c r="D3" s="152"/>
      <c r="E3" s="149" t="s">
        <v>90</v>
      </c>
      <c r="F3" s="150"/>
      <c r="G3" s="149" t="s">
        <v>92</v>
      </c>
      <c r="H3" s="150"/>
      <c r="I3" s="149" t="s">
        <v>94</v>
      </c>
      <c r="J3" s="150"/>
    </row>
    <row r="4" spans="1:10" s="1" customFormat="1" ht="21.75">
      <c r="A4" s="16"/>
      <c r="B4" s="16"/>
      <c r="C4" s="12" t="s">
        <v>87</v>
      </c>
      <c r="D4" s="12" t="s">
        <v>88</v>
      </c>
      <c r="E4" s="13" t="s">
        <v>91</v>
      </c>
      <c r="F4" s="18" t="s">
        <v>88</v>
      </c>
      <c r="G4" s="13" t="s">
        <v>91</v>
      </c>
      <c r="H4" s="12" t="s">
        <v>88</v>
      </c>
      <c r="I4" s="13" t="s">
        <v>62</v>
      </c>
      <c r="J4" s="12" t="s">
        <v>95</v>
      </c>
    </row>
    <row r="5" spans="1:10" ht="21.75">
      <c r="A5" s="27" t="s">
        <v>67</v>
      </c>
      <c r="B5" s="28" t="s">
        <v>104</v>
      </c>
      <c r="C5" s="21"/>
      <c r="D5" s="10"/>
      <c r="F5" s="10"/>
      <c r="H5" s="10"/>
      <c r="I5" s="21"/>
      <c r="J5" s="10"/>
    </row>
    <row r="6" spans="1:10" ht="21.75">
      <c r="A6" s="27" t="s">
        <v>68</v>
      </c>
      <c r="B6" s="28" t="s">
        <v>105</v>
      </c>
      <c r="C6" s="21">
        <v>1220900.54</v>
      </c>
      <c r="D6" s="10"/>
      <c r="F6" s="10"/>
      <c r="H6" s="10"/>
      <c r="I6" s="21"/>
      <c r="J6" s="10"/>
    </row>
    <row r="7" spans="1:10" ht="21.75">
      <c r="A7" s="27" t="s">
        <v>69</v>
      </c>
      <c r="B7" s="28" t="s">
        <v>106</v>
      </c>
      <c r="C7" s="6">
        <v>15224925.8</v>
      </c>
      <c r="D7" s="10"/>
      <c r="F7" s="10"/>
      <c r="H7" s="10"/>
      <c r="I7" s="6"/>
      <c r="J7" s="10"/>
    </row>
    <row r="8" spans="1:10" ht="21.75">
      <c r="A8" s="27" t="s">
        <v>70</v>
      </c>
      <c r="B8" s="28" t="s">
        <v>106</v>
      </c>
      <c r="C8" s="6">
        <v>479710.77</v>
      </c>
      <c r="D8" s="10"/>
      <c r="F8" s="10"/>
      <c r="H8" s="10"/>
      <c r="I8" s="6"/>
      <c r="J8" s="10"/>
    </row>
    <row r="9" spans="1:10" ht="21.75">
      <c r="A9" s="27" t="s">
        <v>71</v>
      </c>
      <c r="B9" s="28" t="s">
        <v>106</v>
      </c>
      <c r="C9" s="6">
        <v>210118.51</v>
      </c>
      <c r="D9" s="10"/>
      <c r="F9" s="10"/>
      <c r="H9" s="10"/>
      <c r="I9" s="6"/>
      <c r="J9" s="10"/>
    </row>
    <row r="10" spans="1:10" ht="21.75">
      <c r="A10" s="27" t="s">
        <v>72</v>
      </c>
      <c r="B10" s="28" t="s">
        <v>107</v>
      </c>
      <c r="C10" s="6">
        <v>2638641.59</v>
      </c>
      <c r="D10" s="10"/>
      <c r="F10" s="10"/>
      <c r="H10" s="10"/>
      <c r="I10" s="6"/>
      <c r="J10" s="10"/>
    </row>
    <row r="11" spans="1:10" ht="21.75">
      <c r="A11" s="27" t="s">
        <v>65</v>
      </c>
      <c r="B11" s="28" t="s">
        <v>110</v>
      </c>
      <c r="C11" s="22">
        <v>7575</v>
      </c>
      <c r="D11" s="10"/>
      <c r="F11" s="10"/>
      <c r="H11" s="10"/>
      <c r="I11" s="22"/>
      <c r="J11" s="10"/>
    </row>
    <row r="12" spans="1:10" ht="21.75">
      <c r="A12" s="27" t="s">
        <v>64</v>
      </c>
      <c r="B12" s="28"/>
      <c r="C12" s="21">
        <v>3384.4</v>
      </c>
      <c r="D12" s="10"/>
      <c r="F12" s="10"/>
      <c r="H12" s="10"/>
      <c r="I12" s="21"/>
      <c r="J12" s="10"/>
    </row>
    <row r="13" spans="1:10" ht="21.75">
      <c r="A13" s="27" t="s">
        <v>98</v>
      </c>
      <c r="B13" s="29"/>
      <c r="C13" s="22"/>
      <c r="D13" s="10"/>
      <c r="F13" s="10"/>
      <c r="H13" s="10"/>
      <c r="I13" s="22"/>
      <c r="J13" s="10"/>
    </row>
    <row r="14" spans="1:10" ht="21.75">
      <c r="A14" s="27" t="s">
        <v>96</v>
      </c>
      <c r="B14" s="28" t="s">
        <v>108</v>
      </c>
      <c r="C14" s="22">
        <v>228483</v>
      </c>
      <c r="D14" s="10"/>
      <c r="F14" s="10"/>
      <c r="H14" s="32"/>
      <c r="J14" s="10"/>
    </row>
    <row r="15" spans="1:10" ht="21.75">
      <c r="A15" s="27" t="s">
        <v>30</v>
      </c>
      <c r="B15" s="29">
        <v>100</v>
      </c>
      <c r="C15" s="22">
        <v>1215425</v>
      </c>
      <c r="D15" s="10"/>
      <c r="F15" s="10"/>
      <c r="H15" s="32"/>
      <c r="J15" s="10"/>
    </row>
    <row r="16" spans="1:10" ht="21.75">
      <c r="A16" s="27" t="s">
        <v>35</v>
      </c>
      <c r="B16" s="29">
        <v>120</v>
      </c>
      <c r="C16" s="22">
        <v>189600</v>
      </c>
      <c r="D16" s="10"/>
      <c r="F16" s="10"/>
      <c r="H16" s="32"/>
      <c r="J16" s="10"/>
    </row>
    <row r="17" spans="1:10" ht="21.75">
      <c r="A17" s="27" t="s">
        <v>36</v>
      </c>
      <c r="B17" s="29">
        <v>130</v>
      </c>
      <c r="C17" s="22">
        <v>70560</v>
      </c>
      <c r="D17" s="10"/>
      <c r="F17" s="10"/>
      <c r="H17" s="32"/>
      <c r="J17" s="10"/>
    </row>
    <row r="18" spans="1:10" ht="21.75">
      <c r="A18" s="27" t="s">
        <v>37</v>
      </c>
      <c r="B18" s="29">
        <v>200</v>
      </c>
      <c r="C18" s="22">
        <v>1949381</v>
      </c>
      <c r="D18" s="10"/>
      <c r="F18" s="10"/>
      <c r="H18" s="32"/>
      <c r="J18" s="10"/>
    </row>
    <row r="19" spans="1:10" ht="21.75">
      <c r="A19" s="27" t="s">
        <v>38</v>
      </c>
      <c r="B19" s="29">
        <v>250</v>
      </c>
      <c r="C19" s="22">
        <v>632816.64</v>
      </c>
      <c r="D19" s="10"/>
      <c r="F19" s="10"/>
      <c r="H19" s="32"/>
      <c r="J19" s="10"/>
    </row>
    <row r="20" spans="1:10" ht="21.75">
      <c r="A20" s="27" t="s">
        <v>39</v>
      </c>
      <c r="B20" s="29">
        <v>270</v>
      </c>
      <c r="C20" s="22">
        <v>1336869.8</v>
      </c>
      <c r="D20" s="10"/>
      <c r="F20" s="10"/>
      <c r="H20" s="32"/>
      <c r="J20" s="10"/>
    </row>
    <row r="21" spans="1:10" ht="21.75">
      <c r="A21" s="27" t="s">
        <v>40</v>
      </c>
      <c r="B21" s="29">
        <v>300</v>
      </c>
      <c r="C21" s="22">
        <v>77064.67</v>
      </c>
      <c r="D21" s="10"/>
      <c r="F21" s="10"/>
      <c r="H21" s="32"/>
      <c r="J21" s="10"/>
    </row>
    <row r="22" spans="1:10" ht="21.75">
      <c r="A22" s="27" t="s">
        <v>15</v>
      </c>
      <c r="B22" s="29">
        <v>400</v>
      </c>
      <c r="C22" s="22">
        <v>189000</v>
      </c>
      <c r="D22" s="10"/>
      <c r="F22" s="10"/>
      <c r="H22" s="32"/>
      <c r="J22" s="10"/>
    </row>
    <row r="23" spans="1:10" ht="21.75">
      <c r="A23" s="27" t="s">
        <v>41</v>
      </c>
      <c r="B23" s="29">
        <v>450</v>
      </c>
      <c r="C23" s="22">
        <v>272000</v>
      </c>
      <c r="D23" s="10"/>
      <c r="F23" s="10"/>
      <c r="H23" s="32"/>
      <c r="J23" s="10"/>
    </row>
    <row r="24" spans="1:10" ht="21.75">
      <c r="A24" s="27" t="s">
        <v>42</v>
      </c>
      <c r="B24" s="29">
        <v>500</v>
      </c>
      <c r="C24" s="22">
        <v>479017</v>
      </c>
      <c r="D24" s="10"/>
      <c r="F24" s="10"/>
      <c r="H24" s="32"/>
      <c r="J24" s="10"/>
    </row>
    <row r="25" spans="1:10" ht="21.75">
      <c r="A25" s="27" t="s">
        <v>152</v>
      </c>
      <c r="B25" s="29"/>
      <c r="C25" s="22">
        <v>964815.4</v>
      </c>
      <c r="D25" s="10"/>
      <c r="F25" s="10"/>
      <c r="H25" s="32"/>
      <c r="J25" s="10"/>
    </row>
    <row r="26" spans="1:10" ht="21.75">
      <c r="A26" s="27" t="s">
        <v>78</v>
      </c>
      <c r="B26" s="29"/>
      <c r="C26" s="22"/>
      <c r="D26" s="10">
        <v>22911</v>
      </c>
      <c r="F26" s="10"/>
      <c r="H26" s="32"/>
      <c r="J26" s="10"/>
    </row>
    <row r="27" spans="1:10" ht="21.75">
      <c r="A27" s="27" t="s">
        <v>80</v>
      </c>
      <c r="B27" s="29"/>
      <c r="C27" s="22"/>
      <c r="D27" s="10">
        <v>2348122.69</v>
      </c>
      <c r="F27" s="10"/>
      <c r="H27" s="10"/>
      <c r="J27" s="10"/>
    </row>
    <row r="28" spans="1:10" ht="21.75">
      <c r="A28" s="27" t="s">
        <v>81</v>
      </c>
      <c r="B28" s="29"/>
      <c r="C28" s="22"/>
      <c r="D28" s="10"/>
      <c r="F28" s="10"/>
      <c r="H28" s="10"/>
      <c r="J28" s="10"/>
    </row>
    <row r="29" spans="1:10" ht="21.75">
      <c r="A29" s="27" t="s">
        <v>101</v>
      </c>
      <c r="B29" s="29"/>
      <c r="C29" s="22"/>
      <c r="D29" s="10">
        <v>17643449.16</v>
      </c>
      <c r="F29" s="10"/>
      <c r="H29" s="10"/>
      <c r="J29" s="10"/>
    </row>
    <row r="30" spans="1:10" ht="21.75">
      <c r="A30" s="27" t="s">
        <v>102</v>
      </c>
      <c r="B30" s="29"/>
      <c r="C30" s="10"/>
      <c r="D30" s="10">
        <v>585163.78</v>
      </c>
      <c r="F30" s="10"/>
      <c r="H30" s="10"/>
      <c r="J30" s="10"/>
    </row>
    <row r="31" spans="1:10" ht="21.75">
      <c r="A31" s="27" t="s">
        <v>103</v>
      </c>
      <c r="B31" s="29"/>
      <c r="C31" s="10"/>
      <c r="D31" s="10">
        <v>476588.7</v>
      </c>
      <c r="F31" s="10"/>
      <c r="H31" s="10"/>
      <c r="J31" s="10"/>
    </row>
    <row r="32" spans="1:10" ht="21.75">
      <c r="A32" s="27" t="s">
        <v>100</v>
      </c>
      <c r="B32" s="29"/>
      <c r="C32" s="10"/>
      <c r="D32" s="10">
        <v>3082585.29</v>
      </c>
      <c r="F32" s="10"/>
      <c r="H32" s="10"/>
      <c r="J32" s="10"/>
    </row>
    <row r="33" spans="1:10" ht="21.75">
      <c r="A33" s="27" t="s">
        <v>126</v>
      </c>
      <c r="B33" s="29">
        <v>703</v>
      </c>
      <c r="C33" s="22"/>
      <c r="D33" s="10">
        <v>3231468.5</v>
      </c>
      <c r="F33" s="10"/>
      <c r="H33" s="10"/>
      <c r="J33" s="10"/>
    </row>
    <row r="34" spans="1:10" ht="21.75">
      <c r="A34" s="25"/>
      <c r="C34" s="10"/>
      <c r="D34" s="10"/>
      <c r="F34" s="10"/>
      <c r="H34" s="10"/>
      <c r="J34" s="10"/>
    </row>
    <row r="35" spans="1:10" ht="21.75">
      <c r="A35" s="25"/>
      <c r="C35" s="10"/>
      <c r="D35" s="10"/>
      <c r="F35" s="10"/>
      <c r="H35" s="10"/>
      <c r="J35" s="10"/>
    </row>
    <row r="36" spans="1:10" ht="21.75">
      <c r="A36" s="25"/>
      <c r="C36" s="10"/>
      <c r="D36" s="10"/>
      <c r="F36" s="10"/>
      <c r="H36" s="10"/>
      <c r="J36" s="10"/>
    </row>
    <row r="37" spans="1:10" ht="21.75">
      <c r="A37" s="26"/>
      <c r="C37" s="10"/>
      <c r="D37" s="10"/>
      <c r="F37" s="10"/>
      <c r="H37" s="10"/>
      <c r="J37" s="10"/>
    </row>
    <row r="38" spans="2:10" ht="22.5" thickBot="1">
      <c r="B38" s="30"/>
      <c r="C38" s="31">
        <f>SUM(C5:C37)</f>
        <v>27390289.12</v>
      </c>
      <c r="D38" s="9">
        <f>SUM(D5:D37)</f>
        <v>27390289.12</v>
      </c>
      <c r="E38" s="31"/>
      <c r="F38" s="9"/>
      <c r="G38" s="31"/>
      <c r="H38" s="9"/>
      <c r="I38" s="31"/>
      <c r="J38" s="39"/>
    </row>
    <row r="39" ht="22.5" thickTop="1"/>
  </sheetData>
  <mergeCells count="8">
    <mergeCell ref="I2:J2"/>
    <mergeCell ref="I3:J3"/>
    <mergeCell ref="C2:D2"/>
    <mergeCell ref="E2:F2"/>
    <mergeCell ref="G2:H2"/>
    <mergeCell ref="C3:D3"/>
    <mergeCell ref="E3:F3"/>
    <mergeCell ref="G3:H3"/>
  </mergeCells>
  <printOptions/>
  <pageMargins left="0.7480314960629921" right="0.7480314960629921" top="0.11811023622047245" bottom="0" header="0.5118110236220472" footer="0.5118110236220472"/>
  <pageSetup horizontalDpi="180" verticalDpi="180" orientation="landscape" paperSize="3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7"/>
  <sheetViews>
    <sheetView zoomScale="75" zoomScaleNormal="75" workbookViewId="0" topLeftCell="A1">
      <selection activeCell="D38" sqref="D38"/>
    </sheetView>
  </sheetViews>
  <sheetFormatPr defaultColWidth="9.140625" defaultRowHeight="21.75"/>
  <cols>
    <col min="1" max="1" width="39.8515625" style="0" customWidth="1"/>
    <col min="2" max="2" width="9.28125" style="0" customWidth="1"/>
    <col min="3" max="3" width="14.140625" style="3" customWidth="1"/>
    <col min="4" max="4" width="14.421875" style="3" customWidth="1"/>
    <col min="5" max="5" width="13.140625" style="3" customWidth="1"/>
    <col min="6" max="6" width="12.8515625" style="3" customWidth="1"/>
    <col min="7" max="8" width="14.00390625" style="3" customWidth="1"/>
    <col min="9" max="9" width="15.00390625" style="3" customWidth="1"/>
    <col min="10" max="10" width="13.57421875" style="3" customWidth="1"/>
  </cols>
  <sheetData>
    <row r="2" spans="1:10" ht="21.75">
      <c r="A2" s="24"/>
      <c r="B2" s="24"/>
      <c r="C2" s="147" t="s">
        <v>85</v>
      </c>
      <c r="D2" s="148"/>
      <c r="E2" s="147" t="s">
        <v>89</v>
      </c>
      <c r="F2" s="148"/>
      <c r="G2" s="147" t="s">
        <v>89</v>
      </c>
      <c r="H2" s="148"/>
      <c r="I2" s="147" t="s">
        <v>93</v>
      </c>
      <c r="J2" s="148"/>
    </row>
    <row r="3" spans="1:10" s="1" customFormat="1" ht="21.75">
      <c r="A3" s="11" t="s">
        <v>53</v>
      </c>
      <c r="B3" s="11" t="s">
        <v>84</v>
      </c>
      <c r="C3" s="153" t="s">
        <v>86</v>
      </c>
      <c r="D3" s="152"/>
      <c r="E3" s="149" t="s">
        <v>90</v>
      </c>
      <c r="F3" s="150"/>
      <c r="G3" s="149" t="s">
        <v>92</v>
      </c>
      <c r="H3" s="150"/>
      <c r="I3" s="149" t="s">
        <v>94</v>
      </c>
      <c r="J3" s="150"/>
    </row>
    <row r="4" spans="1:10" s="1" customFormat="1" ht="21.75">
      <c r="A4" s="16"/>
      <c r="B4" s="16"/>
      <c r="C4" s="12" t="s">
        <v>87</v>
      </c>
      <c r="D4" s="12" t="s">
        <v>88</v>
      </c>
      <c r="E4" s="13" t="s">
        <v>91</v>
      </c>
      <c r="F4" s="18" t="s">
        <v>88</v>
      </c>
      <c r="G4" s="13" t="s">
        <v>91</v>
      </c>
      <c r="H4" s="12" t="s">
        <v>88</v>
      </c>
      <c r="I4" s="13" t="s">
        <v>62</v>
      </c>
      <c r="J4" s="12" t="s">
        <v>95</v>
      </c>
    </row>
    <row r="5" spans="1:10" ht="21.75">
      <c r="A5" s="27" t="s">
        <v>67</v>
      </c>
      <c r="B5" s="28" t="s">
        <v>104</v>
      </c>
      <c r="C5" s="21">
        <v>1678521.91</v>
      </c>
      <c r="D5" s="10"/>
      <c r="F5" s="10"/>
      <c r="H5" s="10"/>
      <c r="I5" s="21">
        <v>1678521.91</v>
      </c>
      <c r="J5" s="10"/>
    </row>
    <row r="6" spans="1:10" ht="21.75">
      <c r="A6" s="27" t="s">
        <v>68</v>
      </c>
      <c r="B6" s="28" t="s">
        <v>105</v>
      </c>
      <c r="C6" s="21">
        <v>768361.29</v>
      </c>
      <c r="D6" s="10"/>
      <c r="F6" s="10"/>
      <c r="H6" s="10"/>
      <c r="I6" s="21">
        <v>768361.29</v>
      </c>
      <c r="J6" s="10"/>
    </row>
    <row r="7" spans="1:10" ht="21.75">
      <c r="A7" s="27" t="s">
        <v>69</v>
      </c>
      <c r="B7" s="28" t="s">
        <v>106</v>
      </c>
      <c r="C7" s="6">
        <v>5359190.14</v>
      </c>
      <c r="D7" s="10"/>
      <c r="F7" s="10"/>
      <c r="H7" s="10"/>
      <c r="I7" s="6">
        <v>5359190.14</v>
      </c>
      <c r="J7" s="10"/>
    </row>
    <row r="8" spans="1:10" ht="21.75">
      <c r="A8" s="27" t="s">
        <v>70</v>
      </c>
      <c r="B8" s="28" t="s">
        <v>106</v>
      </c>
      <c r="C8" s="6">
        <v>647278.53</v>
      </c>
      <c r="D8" s="10"/>
      <c r="F8" s="10"/>
      <c r="H8" s="10"/>
      <c r="I8" s="6">
        <v>647278.53</v>
      </c>
      <c r="J8" s="10"/>
    </row>
    <row r="9" spans="1:10" ht="21.75">
      <c r="A9" s="27" t="s">
        <v>71</v>
      </c>
      <c r="B9" s="28" t="s">
        <v>106</v>
      </c>
      <c r="C9" s="6">
        <v>937003.48</v>
      </c>
      <c r="D9" s="10"/>
      <c r="F9" s="10"/>
      <c r="H9" s="10"/>
      <c r="I9" s="6">
        <v>937003.48</v>
      </c>
      <c r="J9" s="10"/>
    </row>
    <row r="10" spans="1:10" ht="21.75">
      <c r="A10" s="27" t="s">
        <v>72</v>
      </c>
      <c r="B10" s="28" t="s">
        <v>107</v>
      </c>
      <c r="C10" s="6">
        <v>2575146.44</v>
      </c>
      <c r="D10" s="10"/>
      <c r="F10" s="10"/>
      <c r="H10" s="10"/>
      <c r="I10" s="6">
        <v>2575146.44</v>
      </c>
      <c r="J10" s="10"/>
    </row>
    <row r="11" spans="1:10" ht="21.75">
      <c r="A11" s="27" t="s">
        <v>65</v>
      </c>
      <c r="B11" s="28" t="s">
        <v>110</v>
      </c>
      <c r="C11" s="22">
        <v>7575</v>
      </c>
      <c r="D11" s="10"/>
      <c r="F11" s="10"/>
      <c r="H11" s="10"/>
      <c r="I11" s="22">
        <v>7575</v>
      </c>
      <c r="J11" s="10"/>
    </row>
    <row r="12" spans="1:10" ht="21.75">
      <c r="A12" s="27" t="s">
        <v>97</v>
      </c>
      <c r="B12" s="28" t="s">
        <v>109</v>
      </c>
      <c r="C12" s="21" t="s">
        <v>5</v>
      </c>
      <c r="D12" s="10"/>
      <c r="F12" s="10"/>
      <c r="H12" s="10"/>
      <c r="I12" s="21" t="s">
        <v>5</v>
      </c>
      <c r="J12" s="10"/>
    </row>
    <row r="13" spans="1:10" ht="21.75">
      <c r="A13" s="27" t="s">
        <v>98</v>
      </c>
      <c r="B13" s="29">
        <v>704</v>
      </c>
      <c r="C13" s="22">
        <v>77197</v>
      </c>
      <c r="D13" s="10"/>
      <c r="F13" s="10"/>
      <c r="H13" s="10"/>
      <c r="I13" s="22">
        <v>77197</v>
      </c>
      <c r="J13" s="10"/>
    </row>
    <row r="14" spans="1:10" ht="21.75">
      <c r="A14" s="27" t="s">
        <v>96</v>
      </c>
      <c r="B14" s="28" t="s">
        <v>108</v>
      </c>
      <c r="C14" s="22">
        <v>105342.5</v>
      </c>
      <c r="D14" s="10"/>
      <c r="F14" s="10"/>
      <c r="H14" s="32">
        <v>233142.5</v>
      </c>
      <c r="J14" s="10"/>
    </row>
    <row r="15" spans="1:10" ht="21.75">
      <c r="A15" s="27" t="s">
        <v>30</v>
      </c>
      <c r="B15" s="29">
        <v>100</v>
      </c>
      <c r="C15" s="22">
        <v>352339</v>
      </c>
      <c r="D15" s="10"/>
      <c r="F15" s="10"/>
      <c r="H15" s="32">
        <v>352339</v>
      </c>
      <c r="J15" s="10"/>
    </row>
    <row r="16" spans="1:10" ht="21.75">
      <c r="A16" s="27" t="s">
        <v>35</v>
      </c>
      <c r="B16" s="29">
        <v>120</v>
      </c>
      <c r="C16" s="22">
        <v>126000</v>
      </c>
      <c r="D16" s="10"/>
      <c r="F16" s="10"/>
      <c r="H16" s="32">
        <v>126000</v>
      </c>
      <c r="J16" s="10"/>
    </row>
    <row r="17" spans="1:10" ht="21.75">
      <c r="A17" s="27" t="s">
        <v>36</v>
      </c>
      <c r="B17" s="29">
        <v>130</v>
      </c>
      <c r="C17" s="22">
        <v>64520</v>
      </c>
      <c r="D17" s="10"/>
      <c r="F17" s="10"/>
      <c r="H17" s="32">
        <v>64520</v>
      </c>
      <c r="J17" s="10"/>
    </row>
    <row r="18" spans="1:10" ht="21.75">
      <c r="A18" s="27" t="s">
        <v>37</v>
      </c>
      <c r="B18" s="29">
        <v>200</v>
      </c>
      <c r="C18" s="22">
        <v>957917</v>
      </c>
      <c r="D18" s="10"/>
      <c r="F18" s="10"/>
      <c r="H18" s="32">
        <v>1113002</v>
      </c>
      <c r="J18" s="10"/>
    </row>
    <row r="19" spans="1:10" ht="21.75">
      <c r="A19" s="27" t="s">
        <v>38</v>
      </c>
      <c r="B19" s="29">
        <v>250</v>
      </c>
      <c r="C19" s="22">
        <v>374824.65</v>
      </c>
      <c r="D19" s="10"/>
      <c r="F19" s="10"/>
      <c r="H19" s="32">
        <v>374824.65</v>
      </c>
      <c r="J19" s="10"/>
    </row>
    <row r="20" spans="1:10" ht="21.75">
      <c r="A20" s="27" t="s">
        <v>39</v>
      </c>
      <c r="B20" s="29">
        <v>270</v>
      </c>
      <c r="C20" s="22">
        <v>94774.95</v>
      </c>
      <c r="D20" s="10"/>
      <c r="F20" s="10"/>
      <c r="H20" s="32">
        <v>1364821.25</v>
      </c>
      <c r="J20" s="10"/>
    </row>
    <row r="21" spans="1:10" ht="21.75">
      <c r="A21" s="27" t="s">
        <v>40</v>
      </c>
      <c r="B21" s="29">
        <v>300</v>
      </c>
      <c r="C21" s="22">
        <v>44546.35</v>
      </c>
      <c r="D21" s="10"/>
      <c r="F21" s="10"/>
      <c r="H21" s="32">
        <v>44546.35</v>
      </c>
      <c r="J21" s="10"/>
    </row>
    <row r="22" spans="1:10" ht="21.75">
      <c r="A22" s="27" t="s">
        <v>41</v>
      </c>
      <c r="B22" s="29">
        <v>450</v>
      </c>
      <c r="C22" s="22">
        <v>16000</v>
      </c>
      <c r="D22" s="10"/>
      <c r="F22" s="10"/>
      <c r="H22" s="32">
        <v>16000</v>
      </c>
      <c r="J22" s="10"/>
    </row>
    <row r="23" spans="1:10" ht="21.75">
      <c r="A23" s="27" t="s">
        <v>42</v>
      </c>
      <c r="B23" s="29">
        <v>500</v>
      </c>
      <c r="C23" s="22">
        <v>1925500</v>
      </c>
      <c r="D23" s="10"/>
      <c r="E23" s="3">
        <v>199000</v>
      </c>
      <c r="F23" s="10"/>
      <c r="H23" s="32">
        <f>+E23+C23</f>
        <v>2124500</v>
      </c>
      <c r="J23" s="10"/>
    </row>
    <row r="24" spans="1:10" ht="21.75">
      <c r="A24" s="27" t="s">
        <v>99</v>
      </c>
      <c r="B24" s="29"/>
      <c r="C24" s="22"/>
      <c r="D24" s="10"/>
      <c r="E24" s="3">
        <v>151957.12</v>
      </c>
      <c r="F24" s="10"/>
      <c r="H24" s="32">
        <f>+E24+C24</f>
        <v>151957.12</v>
      </c>
      <c r="J24" s="10"/>
    </row>
    <row r="25" spans="1:10" ht="21.75">
      <c r="A25" s="27" t="s">
        <v>80</v>
      </c>
      <c r="B25" s="29"/>
      <c r="C25" s="22"/>
      <c r="D25" s="10">
        <v>7575</v>
      </c>
      <c r="F25" s="10">
        <v>151957.12</v>
      </c>
      <c r="H25" s="10"/>
      <c r="J25" s="10">
        <f>+F25+D25</f>
        <v>159532.12</v>
      </c>
    </row>
    <row r="26" spans="1:10" ht="21.75">
      <c r="A26" s="27" t="s">
        <v>117</v>
      </c>
      <c r="B26" s="29"/>
      <c r="C26" s="22"/>
      <c r="D26" s="10"/>
      <c r="F26" s="10">
        <v>199000</v>
      </c>
      <c r="H26" s="10"/>
      <c r="J26" s="10">
        <v>199000</v>
      </c>
    </row>
    <row r="27" spans="1:10" ht="21.75">
      <c r="A27" s="27" t="s">
        <v>81</v>
      </c>
      <c r="B27" s="29"/>
      <c r="C27" s="22"/>
      <c r="D27" s="10">
        <v>160036.1</v>
      </c>
      <c r="E27" s="3">
        <v>160036.1</v>
      </c>
      <c r="F27" s="10">
        <v>3465104.08</v>
      </c>
      <c r="H27" s="10"/>
      <c r="J27" s="10">
        <f>+F27</f>
        <v>3465104.08</v>
      </c>
    </row>
    <row r="28" spans="1:10" ht="21.75">
      <c r="A28" s="27" t="s">
        <v>101</v>
      </c>
      <c r="B28" s="29">
        <v>821</v>
      </c>
      <c r="C28" s="10"/>
      <c r="D28" s="10">
        <v>10110778.9</v>
      </c>
      <c r="E28" s="3">
        <v>3465104.08</v>
      </c>
      <c r="F28" s="10"/>
      <c r="G28" s="3">
        <f>+D28-E28</f>
        <v>6645674.82</v>
      </c>
      <c r="H28" s="10"/>
      <c r="J28" s="10"/>
    </row>
    <row r="29" spans="1:10" ht="21.75">
      <c r="A29" s="27" t="s">
        <v>102</v>
      </c>
      <c r="B29" s="29">
        <v>900</v>
      </c>
      <c r="C29" s="10"/>
      <c r="D29" s="10">
        <v>367262.57</v>
      </c>
      <c r="F29" s="10"/>
      <c r="H29" s="10"/>
      <c r="J29" s="10">
        <v>367262.57</v>
      </c>
    </row>
    <row r="30" spans="1:10" ht="21.75">
      <c r="A30" s="27" t="s">
        <v>103</v>
      </c>
      <c r="B30" s="29"/>
      <c r="C30" s="10"/>
      <c r="D30" s="10">
        <v>647278.53</v>
      </c>
      <c r="F30" s="10"/>
      <c r="H30" s="10"/>
      <c r="J30" s="10">
        <v>647278.53</v>
      </c>
    </row>
    <row r="31" spans="1:10" ht="21.75">
      <c r="A31" s="27" t="s">
        <v>100</v>
      </c>
      <c r="B31" s="29">
        <v>700</v>
      </c>
      <c r="C31" s="22"/>
      <c r="D31" s="10">
        <v>4605410.02</v>
      </c>
      <c r="F31" s="10">
        <v>160036.1</v>
      </c>
      <c r="H31" s="10">
        <v>2446650.37</v>
      </c>
      <c r="J31" s="10">
        <f>SUM(C31:H31)</f>
        <v>7212096.489999999</v>
      </c>
    </row>
    <row r="32" spans="1:10" ht="21.75">
      <c r="A32" s="25"/>
      <c r="C32" s="10"/>
      <c r="D32" s="10"/>
      <c r="F32" s="10"/>
      <c r="H32" s="10"/>
      <c r="J32" s="10"/>
    </row>
    <row r="33" spans="1:10" ht="21.75">
      <c r="A33" s="25"/>
      <c r="C33" s="10"/>
      <c r="D33" s="10"/>
      <c r="F33" s="10"/>
      <c r="H33" s="10"/>
      <c r="J33" s="10"/>
    </row>
    <row r="34" spans="1:10" ht="21.75">
      <c r="A34" s="25"/>
      <c r="C34" s="10"/>
      <c r="D34" s="10"/>
      <c r="F34" s="10"/>
      <c r="H34" s="10"/>
      <c r="J34" s="10"/>
    </row>
    <row r="35" spans="1:10" ht="21.75">
      <c r="A35" s="26"/>
      <c r="C35" s="10"/>
      <c r="D35" s="10"/>
      <c r="F35" s="10"/>
      <c r="H35" s="10"/>
      <c r="J35" s="10"/>
    </row>
    <row r="36" spans="2:10" ht="22.5" thickBot="1">
      <c r="B36" s="30"/>
      <c r="C36" s="31">
        <f>SUM(C5:C35)</f>
        <v>16112038.239999998</v>
      </c>
      <c r="D36" s="9">
        <f>SUM(D5:D35)</f>
        <v>15898341.12</v>
      </c>
      <c r="E36" s="31">
        <f>SUM(E5:E35)</f>
        <v>3976097.3</v>
      </c>
      <c r="F36" s="9">
        <f>SUM(F5:F35)</f>
        <v>3976097.3000000003</v>
      </c>
      <c r="G36" s="31">
        <f>SUM(G28:G35)</f>
        <v>6645674.82</v>
      </c>
      <c r="H36" s="9">
        <f>SUM(H5:H35)</f>
        <v>8412303.24</v>
      </c>
      <c r="I36" s="31">
        <f>SUM(I5:I35)</f>
        <v>12050273.79</v>
      </c>
      <c r="J36" s="39">
        <f>SUM(J25:J35)</f>
        <v>12050273.79</v>
      </c>
    </row>
    <row r="37" ht="22.5" thickTop="1">
      <c r="D37" s="3">
        <f>+C36-D36</f>
        <v>213697.11999999918</v>
      </c>
    </row>
  </sheetData>
  <mergeCells count="8">
    <mergeCell ref="C3:D3"/>
    <mergeCell ref="E3:F3"/>
    <mergeCell ref="G3:H3"/>
    <mergeCell ref="I3:J3"/>
    <mergeCell ref="C2:D2"/>
    <mergeCell ref="E2:F2"/>
    <mergeCell ref="G2:H2"/>
    <mergeCell ref="I2:J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C16" sqref="C16"/>
    </sheetView>
  </sheetViews>
  <sheetFormatPr defaultColWidth="9.140625" defaultRowHeight="21.75"/>
  <cols>
    <col min="1" max="1" width="4.421875" style="17" customWidth="1"/>
    <col min="2" max="2" width="41.00390625" style="17" customWidth="1"/>
    <col min="3" max="5" width="15.7109375" style="14" customWidth="1"/>
    <col min="6" max="6" width="14.7109375" style="14" customWidth="1"/>
    <col min="7" max="7" width="9.140625" style="17" customWidth="1"/>
    <col min="8" max="8" width="12.421875" style="14" bestFit="1" customWidth="1"/>
    <col min="9" max="16384" width="9.140625" style="17" customWidth="1"/>
  </cols>
  <sheetData>
    <row r="1" spans="1:8" s="49" customFormat="1" ht="21">
      <c r="A1" s="169" t="s">
        <v>124</v>
      </c>
      <c r="B1" s="169"/>
      <c r="C1" s="169"/>
      <c r="D1" s="169"/>
      <c r="E1" s="169"/>
      <c r="F1" s="48"/>
      <c r="H1" s="48"/>
    </row>
    <row r="2" spans="1:5" ht="21.75">
      <c r="A2" s="168" t="s">
        <v>172</v>
      </c>
      <c r="B2" s="169"/>
      <c r="C2" s="169"/>
      <c r="D2" s="169"/>
      <c r="E2" s="169"/>
    </row>
    <row r="3" ht="21.75">
      <c r="B3" s="14"/>
    </row>
    <row r="4" spans="1:6" s="102" customFormat="1" ht="21">
      <c r="A4" s="154" t="s">
        <v>53</v>
      </c>
      <c r="B4" s="167"/>
      <c r="C4" s="99" t="s">
        <v>21</v>
      </c>
      <c r="D4" s="99" t="s">
        <v>122</v>
      </c>
      <c r="E4" s="100" t="s">
        <v>121</v>
      </c>
      <c r="F4" s="101"/>
    </row>
    <row r="5" spans="1:6" s="5" customFormat="1" ht="21.75">
      <c r="A5" s="170" t="s">
        <v>26</v>
      </c>
      <c r="B5" s="171"/>
      <c r="C5" s="32">
        <v>5530</v>
      </c>
      <c r="D5" s="32">
        <v>5530</v>
      </c>
      <c r="E5" s="45">
        <f>+C5-D5</f>
        <v>0</v>
      </c>
      <c r="F5" s="6"/>
    </row>
    <row r="6" spans="1:6" s="5" customFormat="1" ht="21.75">
      <c r="A6" s="178" t="s">
        <v>167</v>
      </c>
      <c r="B6" s="179"/>
      <c r="C6" s="32">
        <v>368</v>
      </c>
      <c r="D6" s="32">
        <v>277</v>
      </c>
      <c r="E6" s="98">
        <f>C6-D6</f>
        <v>91</v>
      </c>
      <c r="F6" s="6"/>
    </row>
    <row r="7" spans="1:6" s="5" customFormat="1" ht="21.75">
      <c r="A7" s="178" t="s">
        <v>168</v>
      </c>
      <c r="B7" s="179"/>
      <c r="C7" s="32">
        <v>1820</v>
      </c>
      <c r="D7" s="32">
        <v>1820</v>
      </c>
      <c r="E7" s="98">
        <f>C7-D7</f>
        <v>0</v>
      </c>
      <c r="F7" s="6"/>
    </row>
    <row r="8" spans="1:6" ht="21.75">
      <c r="A8" s="180" t="s">
        <v>27</v>
      </c>
      <c r="B8" s="181"/>
      <c r="C8" s="10">
        <v>3861.9</v>
      </c>
      <c r="D8" s="10">
        <v>3861.9</v>
      </c>
      <c r="E8" s="46">
        <f>+C8-D8</f>
        <v>0</v>
      </c>
      <c r="F8" s="3"/>
    </row>
    <row r="9" spans="1:6" ht="21.75">
      <c r="A9" s="172" t="s">
        <v>169</v>
      </c>
      <c r="B9" s="173"/>
      <c r="C9" s="10">
        <v>128730</v>
      </c>
      <c r="D9" s="10">
        <v>128730</v>
      </c>
      <c r="E9" s="46">
        <f>+C9-D9</f>
        <v>0</v>
      </c>
      <c r="F9" s="3"/>
    </row>
    <row r="10" spans="1:6" ht="21.75">
      <c r="A10" s="172" t="s">
        <v>170</v>
      </c>
      <c r="B10" s="173"/>
      <c r="C10" s="10">
        <v>6770</v>
      </c>
      <c r="D10" s="10">
        <v>6770</v>
      </c>
      <c r="E10" s="46">
        <f>+C10-D10</f>
        <v>0</v>
      </c>
      <c r="F10" s="3"/>
    </row>
    <row r="11" spans="1:6" ht="21.75">
      <c r="A11" s="174" t="s">
        <v>171</v>
      </c>
      <c r="B11" s="175"/>
      <c r="C11" s="10">
        <v>10000</v>
      </c>
      <c r="D11" s="10">
        <v>10000</v>
      </c>
      <c r="E11" s="46">
        <f>C11-D11</f>
        <v>0</v>
      </c>
      <c r="F11" s="3"/>
    </row>
    <row r="12" spans="1:6" ht="22.5" thickBot="1">
      <c r="A12" s="176" t="s">
        <v>28</v>
      </c>
      <c r="B12" s="177"/>
      <c r="C12" s="88">
        <f>SUM(C5:C11)</f>
        <v>157079.9</v>
      </c>
      <c r="D12" s="87">
        <f>SUM(D5:D11)</f>
        <v>156988.9</v>
      </c>
      <c r="E12" s="88">
        <f>SUM(E4:E10)</f>
        <v>91</v>
      </c>
      <c r="F12" s="3"/>
    </row>
    <row r="13" ht="22.5" thickTop="1"/>
  </sheetData>
  <mergeCells count="11">
    <mergeCell ref="A10:B10"/>
    <mergeCell ref="A11:B11"/>
    <mergeCell ref="A12:B12"/>
    <mergeCell ref="A6:B6"/>
    <mergeCell ref="A7:B7"/>
    <mergeCell ref="A8:B8"/>
    <mergeCell ref="A9:B9"/>
    <mergeCell ref="A4:B4"/>
    <mergeCell ref="A2:E2"/>
    <mergeCell ref="A1:E1"/>
    <mergeCell ref="A5:B5"/>
  </mergeCells>
  <printOptions/>
  <pageMargins left="0.75" right="0.75" top="1" bottom="1" header="0.5" footer="0.5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75" zoomScaleNormal="75" workbookViewId="0" topLeftCell="A1">
      <selection activeCell="B10" sqref="B10"/>
    </sheetView>
  </sheetViews>
  <sheetFormatPr defaultColWidth="9.140625" defaultRowHeight="21.75"/>
  <cols>
    <col min="1" max="1" width="25.7109375" style="0" bestFit="1" customWidth="1"/>
    <col min="2" max="2" width="12.140625" style="0" customWidth="1"/>
    <col min="3" max="3" width="11.57421875" style="0" bestFit="1" customWidth="1"/>
    <col min="5" max="5" width="13.140625" style="0" customWidth="1"/>
    <col min="6" max="6" width="21.421875" style="0" customWidth="1"/>
    <col min="7" max="7" width="13.57421875" style="0" customWidth="1"/>
    <col min="9" max="12" width="12.8515625" style="0" bestFit="1" customWidth="1"/>
  </cols>
  <sheetData>
    <row r="1" spans="1:8" ht="23.25">
      <c r="A1" s="182" t="s">
        <v>200</v>
      </c>
      <c r="B1" s="182"/>
      <c r="C1" s="182"/>
      <c r="D1" s="182"/>
      <c r="E1" s="182"/>
      <c r="F1" s="182"/>
      <c r="G1" s="182"/>
      <c r="H1" s="182"/>
    </row>
    <row r="2" spans="3:5" ht="23.25">
      <c r="C2" s="182" t="s">
        <v>127</v>
      </c>
      <c r="D2" s="182"/>
      <c r="E2" s="182"/>
    </row>
    <row r="3" spans="3:5" ht="23.25">
      <c r="C3" s="183" t="s">
        <v>201</v>
      </c>
      <c r="D3" s="182"/>
      <c r="E3" s="182"/>
    </row>
    <row r="5" spans="1:7" ht="21.75">
      <c r="A5" s="184" t="s">
        <v>128</v>
      </c>
      <c r="B5" s="184" t="s">
        <v>202</v>
      </c>
      <c r="C5" s="51" t="s">
        <v>129</v>
      </c>
      <c r="D5" s="51" t="s">
        <v>131</v>
      </c>
      <c r="E5" s="51" t="s">
        <v>132</v>
      </c>
      <c r="F5" s="184" t="s">
        <v>134</v>
      </c>
      <c r="G5" s="184" t="s">
        <v>135</v>
      </c>
    </row>
    <row r="6" spans="1:7" ht="21.75">
      <c r="A6" s="185"/>
      <c r="B6" s="185"/>
      <c r="C6" s="16" t="s">
        <v>130</v>
      </c>
      <c r="D6" s="16" t="s">
        <v>130</v>
      </c>
      <c r="E6" s="16" t="s">
        <v>133</v>
      </c>
      <c r="F6" s="185"/>
      <c r="G6" s="185"/>
    </row>
    <row r="7" spans="1:7" ht="21.75">
      <c r="A7" s="52" t="s">
        <v>136</v>
      </c>
      <c r="B7" s="24"/>
      <c r="C7" s="24"/>
      <c r="D7" s="24"/>
      <c r="E7" s="24"/>
      <c r="F7" s="24"/>
      <c r="G7" s="24"/>
    </row>
    <row r="8" spans="1:9" ht="21.75">
      <c r="A8" s="53" t="s">
        <v>137</v>
      </c>
      <c r="B8" s="55">
        <f>L15</f>
        <v>1384400</v>
      </c>
      <c r="C8" s="54"/>
      <c r="D8" s="25"/>
      <c r="E8" s="55">
        <f>B8+C8</f>
        <v>1384400</v>
      </c>
      <c r="F8" s="25"/>
      <c r="G8" s="55"/>
      <c r="I8" s="3"/>
    </row>
    <row r="9" spans="1:9" ht="21.75">
      <c r="A9" s="53" t="s">
        <v>138</v>
      </c>
      <c r="B9" s="55">
        <v>2816500</v>
      </c>
      <c r="C9" s="55"/>
      <c r="D9" s="25"/>
      <c r="E9" s="55">
        <f>B9+C9</f>
        <v>2816500</v>
      </c>
      <c r="F9" s="25" t="s">
        <v>206</v>
      </c>
      <c r="G9" s="55">
        <f>I17</f>
        <v>2371689.85</v>
      </c>
      <c r="I9" s="3">
        <v>25000</v>
      </c>
    </row>
    <row r="10" spans="1:9" ht="21.75">
      <c r="A10" s="53" t="s">
        <v>203</v>
      </c>
      <c r="B10" s="55"/>
      <c r="C10" s="55">
        <v>25000</v>
      </c>
      <c r="D10" s="25"/>
      <c r="E10" s="55">
        <f aca="true" t="shared" si="0" ref="E10:E18">B10+C10</f>
        <v>25000</v>
      </c>
      <c r="F10" s="25"/>
      <c r="G10" s="55"/>
      <c r="I10" s="3">
        <v>937021.16</v>
      </c>
    </row>
    <row r="11" spans="1:9" ht="21.75">
      <c r="A11" s="53" t="s">
        <v>139</v>
      </c>
      <c r="B11" s="55"/>
      <c r="C11" s="55"/>
      <c r="D11" s="25"/>
      <c r="E11" s="55"/>
      <c r="F11" s="25" t="s">
        <v>207</v>
      </c>
      <c r="G11" s="55">
        <f>K20</f>
        <v>3485082.5</v>
      </c>
      <c r="I11" s="3">
        <v>219832.71</v>
      </c>
    </row>
    <row r="12" spans="1:9" ht="21.75">
      <c r="A12" s="53" t="s">
        <v>140</v>
      </c>
      <c r="B12" s="55">
        <v>937021.16</v>
      </c>
      <c r="C12" s="55"/>
      <c r="D12" s="25"/>
      <c r="E12" s="55">
        <f t="shared" si="0"/>
        <v>937021.16</v>
      </c>
      <c r="F12" s="25" t="s">
        <v>213</v>
      </c>
      <c r="G12" s="55">
        <f>J15</f>
        <v>1384400</v>
      </c>
      <c r="I12" s="3">
        <v>707425</v>
      </c>
    </row>
    <row r="13" spans="1:12" ht="21.75">
      <c r="A13" s="106" t="s">
        <v>179</v>
      </c>
      <c r="B13" s="55">
        <v>89880</v>
      </c>
      <c r="C13" s="55">
        <v>129952.71</v>
      </c>
      <c r="D13" s="25"/>
      <c r="E13" s="55">
        <f t="shared" si="0"/>
        <v>219832.71000000002</v>
      </c>
      <c r="F13" s="25"/>
      <c r="G13" s="55"/>
      <c r="I13" s="3">
        <v>224037.38</v>
      </c>
      <c r="J13">
        <v>1384400</v>
      </c>
      <c r="L13" s="3">
        <v>1141000</v>
      </c>
    </row>
    <row r="14" spans="1:12" ht="21.75">
      <c r="A14" s="105" t="s">
        <v>176</v>
      </c>
      <c r="B14" s="55">
        <v>707425</v>
      </c>
      <c r="C14" s="55"/>
      <c r="D14" s="25"/>
      <c r="E14" s="55">
        <f t="shared" si="0"/>
        <v>707425</v>
      </c>
      <c r="F14" s="107"/>
      <c r="G14" s="55"/>
      <c r="I14" s="3">
        <v>219373.6</v>
      </c>
      <c r="J14">
        <v>0</v>
      </c>
      <c r="L14" s="3">
        <v>243400</v>
      </c>
    </row>
    <row r="15" spans="1:12" ht="21.75">
      <c r="A15" s="53" t="s">
        <v>177</v>
      </c>
      <c r="B15" s="55">
        <v>224037.38</v>
      </c>
      <c r="C15" s="55"/>
      <c r="D15" s="25"/>
      <c r="E15" s="55">
        <f t="shared" si="0"/>
        <v>224037.38</v>
      </c>
      <c r="F15" s="25"/>
      <c r="G15" s="55"/>
      <c r="I15" s="3">
        <v>39000</v>
      </c>
      <c r="J15" s="3">
        <f>SUM(J13:J14)</f>
        <v>1384400</v>
      </c>
      <c r="L15" s="3">
        <f>SUM(L13:L14)</f>
        <v>1384400</v>
      </c>
    </row>
    <row r="16" spans="1:9" ht="21.75">
      <c r="A16" s="106" t="s">
        <v>178</v>
      </c>
      <c r="B16" s="55"/>
      <c r="C16" s="55">
        <v>219373.6</v>
      </c>
      <c r="D16" s="25"/>
      <c r="E16" s="55">
        <f t="shared" si="0"/>
        <v>219373.6</v>
      </c>
      <c r="F16" s="25"/>
      <c r="G16" s="55"/>
      <c r="I16" s="8"/>
    </row>
    <row r="17" spans="1:11" ht="21.75">
      <c r="A17" s="106" t="s">
        <v>204</v>
      </c>
      <c r="B17" s="55">
        <v>39000</v>
      </c>
      <c r="C17" s="55"/>
      <c r="D17" s="25"/>
      <c r="E17" s="55">
        <f t="shared" si="0"/>
        <v>39000</v>
      </c>
      <c r="F17" s="25"/>
      <c r="G17" s="55"/>
      <c r="I17" s="7">
        <f>SUM(I8:I16)</f>
        <v>2371689.85</v>
      </c>
      <c r="K17">
        <v>2816500</v>
      </c>
    </row>
    <row r="18" spans="1:11" ht="21.75">
      <c r="A18" s="106" t="s">
        <v>205</v>
      </c>
      <c r="B18" s="55">
        <v>573489</v>
      </c>
      <c r="C18" s="55">
        <v>95093.5</v>
      </c>
      <c r="D18" s="25"/>
      <c r="E18" s="55">
        <f t="shared" si="0"/>
        <v>668582.5</v>
      </c>
      <c r="F18" s="25"/>
      <c r="G18" s="55"/>
      <c r="K18" s="3">
        <v>95093.5</v>
      </c>
    </row>
    <row r="19" spans="2:11" ht="22.5" thickBot="1">
      <c r="B19" s="56">
        <f>SUM(B8:B18)</f>
        <v>6771752.54</v>
      </c>
      <c r="C19" s="56">
        <f>C13+C15+C16+C18+C10</f>
        <v>469419.81</v>
      </c>
      <c r="D19" s="50"/>
      <c r="E19" s="56">
        <f>B19+C19</f>
        <v>7241172.35</v>
      </c>
      <c r="F19" s="26"/>
      <c r="G19" s="56">
        <f>G8+G9+G11+G12+G13+G14</f>
        <v>7241172.35</v>
      </c>
      <c r="K19" s="3">
        <v>573489</v>
      </c>
    </row>
    <row r="20" ht="22.5" thickTop="1">
      <c r="K20" s="3">
        <f>K17+K18+K19</f>
        <v>3485082.5</v>
      </c>
    </row>
    <row r="21" ht="21.75">
      <c r="K21" s="3"/>
    </row>
    <row r="22" spans="1:11" ht="21.75">
      <c r="A22" t="s">
        <v>141</v>
      </c>
      <c r="C22" t="s">
        <v>143</v>
      </c>
      <c r="F22" t="s">
        <v>144</v>
      </c>
      <c r="K22" s="3"/>
    </row>
    <row r="23" spans="1:10" ht="21.75">
      <c r="A23" t="s">
        <v>208</v>
      </c>
      <c r="C23" t="s">
        <v>209</v>
      </c>
      <c r="F23" s="155" t="s">
        <v>209</v>
      </c>
      <c r="G23" s="155"/>
      <c r="J23" s="112">
        <f>G19</f>
        <v>7241172.35</v>
      </c>
    </row>
    <row r="24" spans="1:10" ht="21.75">
      <c r="A24" t="s">
        <v>142</v>
      </c>
      <c r="C24" t="s">
        <v>210</v>
      </c>
      <c r="F24" t="s">
        <v>211</v>
      </c>
      <c r="J24" s="112">
        <f>E19</f>
        <v>7241172.35</v>
      </c>
    </row>
    <row r="25" spans="6:10" ht="21.75">
      <c r="F25" s="155" t="s">
        <v>212</v>
      </c>
      <c r="G25" s="155"/>
      <c r="J25" s="112">
        <f>J23-J24</f>
        <v>0</v>
      </c>
    </row>
  </sheetData>
  <mergeCells count="9">
    <mergeCell ref="F23:G23"/>
    <mergeCell ref="F25:G25"/>
    <mergeCell ref="A1:H1"/>
    <mergeCell ref="C2:E2"/>
    <mergeCell ref="C3:E3"/>
    <mergeCell ref="B5:B6"/>
    <mergeCell ref="A5:A6"/>
    <mergeCell ref="F5:F6"/>
    <mergeCell ref="G5:G6"/>
  </mergeCells>
  <printOptions/>
  <pageMargins left="0" right="0" top="0.984251968503937" bottom="0.984251968503937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</dc:title>
  <dc:subject/>
  <dc:creator>Pen</dc:creator>
  <cp:keywords/>
  <dc:description/>
  <cp:lastModifiedBy>User</cp:lastModifiedBy>
  <cp:lastPrinted>2009-10-26T06:41:51Z</cp:lastPrinted>
  <dcterms:created xsi:type="dcterms:W3CDTF">2004-10-27T01:21:21Z</dcterms:created>
  <dcterms:modified xsi:type="dcterms:W3CDTF">2009-11-04T03:54:50Z</dcterms:modified>
  <cp:category/>
  <cp:version/>
  <cp:contentType/>
  <cp:contentStatus/>
</cp:coreProperties>
</file>