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<sst xmlns="http://schemas.openxmlformats.org/spreadsheetml/2006/main" count="72" uniqueCount="48">
  <si>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องค์การบริหารส่วนตำบลเขาน้อ  อำเภอสิชล  จังหวัดนครศรีธรรมราช</t>
  </si>
  <si>
    <t>งบรายรับ - รายจ่าย ตามงบประมาณ  ประจำปีงบประมาณ  2551</t>
  </si>
  <si>
    <t>ตั้งแต่วันที่  1  ตุลาคม  2550  ถึงวันที่  30  กันยายน  2551</t>
  </si>
  <si>
    <t>รายการ</t>
  </si>
  <si>
    <t>ประมาณการรายรับ</t>
  </si>
  <si>
    <t>รับจริง</t>
  </si>
  <si>
    <t xml:space="preserve"> +</t>
  </si>
  <si>
    <t>สูง</t>
  </si>
  <si>
    <t xml:space="preserve"> -</t>
  </si>
  <si>
    <t>ต่ำ</t>
  </si>
  <si>
    <t>รายรับตามประมาณการ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</si>
  <si>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</si>
  <si>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</si>
  <si>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</si>
  <si>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</t>
  </si>
  <si>
    <t>รายได้เบ็ดเตล็ด</t>
  </si>
  <si>
    <t>รายได้จากทุน</t>
  </si>
  <si>
    <t>ภาษีจัดสรร</t>
  </si>
  <si>
    <t>หมวดเงินอุดหนุน</t>
  </si>
  <si>
    <t>รวมรายรับตามประมาณการทั้งสิ้น</t>
  </si>
  <si>
    <t>+</t>
  </si>
  <si>
    <t>เงินอุดหนุนที่รัฐบาลให้โดยระบุวัตถุประสงค์</t>
  </si>
  <si>
    <t>เงินอุดหนุนเฉพาะกิจ</t>
  </si>
  <si>
    <t>รวมเงินอุดหนุนที่รัฐบาล</t>
  </si>
  <si>
    <t>รวมรายรับทั้งสิ้น</t>
  </si>
  <si>
    <t>ประมาณการรายจ่าย</t>
  </si>
  <si>
    <t>รายจ่ายจริง</t>
  </si>
  <si>
    <t>รายจ่ายตามประมาณการ</t>
  </si>
  <si>
    <t>หมวดรายจ่ายงบกลาง</t>
  </si>
  <si>
    <t>หมวดเงินเดือน</t>
  </si>
  <si>
    <t>หมวดค่าจ้างประจำ</t>
  </si>
  <si>
    <t>หมวดค่าจ้างชั่วคราว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</si>
  <si>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</si>
  <si>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</si>
  <si>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</si>
  <si>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</si>
  <si>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หมวดค่าครุภัณฑ์</t>
  </si>
  <si>
    <t>หมวดค่าที่ดินและสิ่งก่อสร้าง</t>
  </si>
  <si>
    <t>หมวดรายจ่ายอื่น</t>
  </si>
  <si>
    <t>รวมรายจ่ายตามงบประมาณทั้งสิ้น</t>
  </si>
  <si>
    <t>รายจ่ายที่จ่ายจากเงินอุดหนุนที่รัฐบาลให้โดยระบุวัตถุประสงค์</t>
  </si>
  <si>
    <t>รวมรายจ่ายทั้งสิ้น</t>
  </si>
  <si>
    <t>รายรับ                                รายจ่าย</t>
  </si>
  <si>
    <t>(ต่ำกว่า)</t>
  </si>
  <si>
    <t>(นางลัดดาวัลย์  ศิริสมบัติ)                                               (นายสุเทพ  สมทรัพย์)</t>
  </si>
  <si>
    <t>(นายศุภโชค  พัดฉิม)</t>
  </si>
  <si>
    <t xml:space="preserve">    หัวหน้าส่วนการคลัง                                                                ปลัด อบต.</t>
  </si>
  <si>
    <t>นายก อบต.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</si>
</sst>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</numFmts>
  <fonts count="10">
    <font>
      <sz val="10"/>
      <name val="Arial"/>
      <family val="0"/>
    </font>
    <font>
      <sz val="12"/>
      <name val="Cordia New"/>
      <family val="2"/>
    </font>
    <font>
      <sz val="14.5"/>
      <name val="Cordia New"/>
      <family val="0"/>
    </font>
    <font>
      <b/>
      <sz val="17"/>
      <name val="Cordia New"/>
      <family val="0"/>
    </font>
    <font>
      <b/>
      <sz val="14.5"/>
      <name val="Cordia New"/>
      <family val="0"/>
    </font>
    <font>
      <sz val="10"/>
      <name val="Cordia New"/>
      <family val="0"/>
    </font>
    <font>
      <b/>
      <sz val="15"/>
      <name val="Cordia New"/>
      <family val="2"/>
    </font>
    <font>
      <sz val="15"/>
      <name val="Cordia New"/>
      <family val="0"/>
    </font>
    <font>
      <sz val="16"/>
      <name val="Cordia New"/>
      <family val="0"/>
    </font>
    <font>
      <sz val="14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3" fontId="2" fillId="0" borderId="3" xfId="15" applyFont="1" applyBorder="1" applyAlignment="1">
      <alignment horizontal="center" vertical="center"/>
    </xf>
    <xf numFmtId="0" fontId="2" fillId="0" borderId="0" xfId="0" applyFont="1" applyAlignment="1">
      <alignment/>
    </xf>
    <xf numFmtId="43" fontId="2" fillId="0" borderId="5" xfId="15" applyFont="1" applyBorder="1" applyAlignment="1">
      <alignment/>
    </xf>
    <xf numFmtId="43" fontId="2" fillId="0" borderId="5" xfId="15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center"/>
    </xf>
    <xf numFmtId="43" fontId="2" fillId="0" borderId="2" xfId="15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3" xfId="15" applyFont="1" applyBorder="1" applyAlignment="1">
      <alignment/>
    </xf>
    <xf numFmtId="43" fontId="2" fillId="0" borderId="3" xfId="15" applyFont="1" applyBorder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43" fontId="4" fillId="0" borderId="0" xfId="15" applyFont="1" applyAlignment="1">
      <alignment/>
    </xf>
    <xf numFmtId="43" fontId="4" fillId="0" borderId="0" xfId="15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5" fillId="0" borderId="0" xfId="15" applyFont="1" applyAlignment="1">
      <alignment/>
    </xf>
    <xf numFmtId="43" fontId="6" fillId="0" borderId="3" xfId="15" applyFont="1" applyBorder="1" applyAlignment="1">
      <alignment horizontal="center" vertical="center"/>
    </xf>
    <xf numFmtId="43" fontId="5" fillId="0" borderId="0" xfId="15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7" fillId="0" borderId="0" xfId="15" applyFont="1" applyAlignment="1">
      <alignment vertical="center"/>
    </xf>
    <xf numFmtId="43" fontId="6" fillId="0" borderId="5" xfId="15" applyFont="1" applyBorder="1" applyAlignment="1">
      <alignment horizontal="center" vertical="center"/>
    </xf>
    <xf numFmtId="43" fontId="7" fillId="0" borderId="0" xfId="15" applyFont="1" applyAlignment="1">
      <alignment horizontal="center" vertical="center"/>
    </xf>
    <xf numFmtId="43" fontId="6" fillId="0" borderId="4" xfId="15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40</xdr:row>
      <xdr:rowOff>190500</xdr:rowOff>
    </xdr:from>
    <xdr:to>
      <xdr:col>1</xdr:col>
      <xdr:colOff>1781175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71675" y="11115675"/>
          <a:ext cx="4191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ต่ำกว่า</a:t>
          </a:r>
        </a:p>
      </xdr:txBody>
    </xdr:sp>
    <xdr:clientData/>
  </xdr:twoCellAnchor>
  <xdr:twoCellAnchor>
    <xdr:from>
      <xdr:col>1</xdr:col>
      <xdr:colOff>1371600</xdr:colOff>
      <xdr:row>39</xdr:row>
      <xdr:rowOff>76200</xdr:rowOff>
    </xdr:from>
    <xdr:to>
      <xdr:col>1</xdr:col>
      <xdr:colOff>1781175</xdr:colOff>
      <xdr:row>40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981200" y="108108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สูงกว่า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H44" sqref="H44"/>
    </sheetView>
  </sheetViews>
  <sheetFormatPr defaultColWidth="9.140625" defaultRowHeight="12.75"/>
  <cols>
    <col min="2" max="2" width="48.7109375" style="0" customWidth="1"/>
    <col min="3" max="3" width="14.57421875" style="0" customWidth="1"/>
    <col min="4" max="4" width="15.7109375" style="0" customWidth="1"/>
    <col min="6" max="6" width="14.421875" style="0" customWidth="1"/>
  </cols>
  <sheetData>
    <row r="1" spans="1:6" ht="21.75">
      <c r="A1" s="1" t="s">
        <v>0</v>
      </c>
      <c r="B1" s="1"/>
      <c r="C1" s="1"/>
      <c r="D1" s="1"/>
      <c r="E1" s="1"/>
      <c r="F1" s="1"/>
    </row>
    <row r="2" spans="1:6" ht="25.5">
      <c r="A2" s="2" t="s">
        <v>1</v>
      </c>
      <c r="B2" s="2"/>
      <c r="C2" s="2"/>
      <c r="D2" s="2"/>
      <c r="E2" s="2"/>
      <c r="F2" s="2"/>
    </row>
    <row r="3" spans="1:6" ht="21.75">
      <c r="A3" s="1" t="s">
        <v>2</v>
      </c>
      <c r="B3" s="1"/>
      <c r="C3" s="1"/>
      <c r="D3" s="1"/>
      <c r="E3" s="1"/>
      <c r="F3" s="1"/>
    </row>
    <row r="4" spans="1:6" ht="21">
      <c r="A4" s="3" t="s">
        <v>3</v>
      </c>
      <c r="B4" s="4"/>
      <c r="C4" s="5" t="s">
        <v>4</v>
      </c>
      <c r="D4" s="4" t="s">
        <v>5</v>
      </c>
      <c r="E4" s="6" t="s">
        <v>6</v>
      </c>
      <c r="F4" s="6" t="s">
        <v>7</v>
      </c>
    </row>
    <row r="5" spans="1:6" ht="21">
      <c r="A5" s="3"/>
      <c r="B5" s="4"/>
      <c r="C5" s="7"/>
      <c r="D5" s="4"/>
      <c r="E5" s="8" t="s">
        <v>8</v>
      </c>
      <c r="F5" s="8" t="s">
        <v>9</v>
      </c>
    </row>
    <row r="6" spans="1:6" ht="21.75">
      <c r="A6" s="9" t="s">
        <v>10</v>
      </c>
      <c r="B6" s="10"/>
      <c r="C6" s="11"/>
      <c r="D6" s="11"/>
      <c r="E6" s="11"/>
      <c r="F6" s="11"/>
    </row>
    <row r="7" spans="1:6" ht="21.75">
      <c r="A7" s="12"/>
      <c r="B7" s="12" t="s">
        <v>11</v>
      </c>
      <c r="C7" s="13">
        <f>70000+50000+2000+5000</f>
        <v>127000</v>
      </c>
      <c r="D7" s="13">
        <f>65968.5+35898.23+2000+4770</f>
        <v>108636.73000000001</v>
      </c>
      <c r="E7" s="14" t="s">
        <v>6</v>
      </c>
      <c r="F7" s="13">
        <f>+D7-C7</f>
        <v>-18363.26999999999</v>
      </c>
    </row>
    <row r="8" spans="1:6" ht="21.75">
      <c r="A8" s="12"/>
      <c r="B8" s="12" t="s">
        <v>12</v>
      </c>
      <c r="C8" s="13">
        <f>2000+50000</f>
        <v>52000</v>
      </c>
      <c r="D8" s="13">
        <f>1105.8+28147</f>
        <v>29252.8</v>
      </c>
      <c r="E8" s="14" t="s">
        <v>8</v>
      </c>
      <c r="F8" s="13">
        <f aca="true" t="shared" si="0" ref="F8:F14">+D8-C8</f>
        <v>-22747.2</v>
      </c>
    </row>
    <row r="9" spans="1:6" ht="21.75">
      <c r="A9" s="12"/>
      <c r="B9" s="12" t="s">
        <v>13</v>
      </c>
      <c r="C9" s="13">
        <f>5000+25000</f>
        <v>30000</v>
      </c>
      <c r="D9" s="13">
        <f>3400+50135.81</f>
        <v>53535.81</v>
      </c>
      <c r="E9" s="14" t="s">
        <v>6</v>
      </c>
      <c r="F9" s="13">
        <f t="shared" si="0"/>
        <v>23535.809999999998</v>
      </c>
    </row>
    <row r="10" spans="1:6" ht="21.75">
      <c r="A10" s="12"/>
      <c r="B10" s="12" t="s">
        <v>14</v>
      </c>
      <c r="C10" s="13">
        <v>0</v>
      </c>
      <c r="D10" s="13">
        <v>0</v>
      </c>
      <c r="E10" s="14"/>
      <c r="F10" s="13">
        <f t="shared" si="0"/>
        <v>0</v>
      </c>
    </row>
    <row r="11" spans="1:6" ht="21.75">
      <c r="A11" s="12"/>
      <c r="B11" s="12" t="s">
        <v>15</v>
      </c>
      <c r="C11" s="13">
        <f>200000+25000</f>
        <v>225000</v>
      </c>
      <c r="D11" s="13">
        <f>430700+700</f>
        <v>431400</v>
      </c>
      <c r="E11" s="14" t="s">
        <v>8</v>
      </c>
      <c r="F11" s="13">
        <f t="shared" si="0"/>
        <v>206400</v>
      </c>
    </row>
    <row r="12" spans="1:6" ht="21.75">
      <c r="A12" s="12"/>
      <c r="B12" s="12" t="s">
        <v>16</v>
      </c>
      <c r="C12" s="13">
        <v>0</v>
      </c>
      <c r="D12" s="13">
        <v>0</v>
      </c>
      <c r="E12" s="14"/>
      <c r="F12" s="13">
        <f t="shared" si="0"/>
        <v>0</v>
      </c>
    </row>
    <row r="13" spans="1:6" ht="21.75">
      <c r="A13" s="12"/>
      <c r="B13" s="12" t="s">
        <v>17</v>
      </c>
      <c r="C13" s="13">
        <f>3700000+1377000+1000+50000+550000+2500000+35000+30000+200000</f>
        <v>8443000</v>
      </c>
      <c r="D13" s="13">
        <f>3863883.89+1460827.9+28399.65+613098.28+1183611.78+23489.76+51740.03+284980</f>
        <v>7510031.290000001</v>
      </c>
      <c r="E13" s="14" t="s">
        <v>6</v>
      </c>
      <c r="F13" s="13">
        <f t="shared" si="0"/>
        <v>-932968.709999999</v>
      </c>
    </row>
    <row r="14" spans="1:6" ht="21.75">
      <c r="A14" s="12"/>
      <c r="B14" s="12" t="s">
        <v>18</v>
      </c>
      <c r="C14" s="13">
        <v>8500000</v>
      </c>
      <c r="D14" s="13">
        <v>8288625.55</v>
      </c>
      <c r="E14" s="14"/>
      <c r="F14" s="13">
        <f t="shared" si="0"/>
        <v>-211374.4500000002</v>
      </c>
    </row>
    <row r="15" spans="1:6" ht="21">
      <c r="A15" s="15" t="s">
        <v>19</v>
      </c>
      <c r="B15" s="15"/>
      <c r="C15" s="16">
        <f>SUM(C7:C14)</f>
        <v>17377000</v>
      </c>
      <c r="D15" s="16">
        <f>SUM(D7:D14)</f>
        <v>16421482.18</v>
      </c>
      <c r="E15" s="17" t="s">
        <v>20</v>
      </c>
      <c r="F15" s="16">
        <f>SUM(F7:F14)</f>
        <v>-955517.8199999991</v>
      </c>
    </row>
    <row r="16" spans="1:6" ht="21.75">
      <c r="A16" s="12"/>
      <c r="B16" s="12" t="s">
        <v>21</v>
      </c>
      <c r="C16" s="12"/>
      <c r="D16" s="18">
        <v>938919</v>
      </c>
      <c r="E16" s="19"/>
      <c r="F16" s="12"/>
    </row>
    <row r="17" spans="1:6" ht="21.75">
      <c r="A17" s="12"/>
      <c r="B17" s="12" t="s">
        <v>22</v>
      </c>
      <c r="C17" s="12"/>
      <c r="D17" s="18">
        <v>5194000</v>
      </c>
      <c r="E17" s="19"/>
      <c r="F17" s="12"/>
    </row>
    <row r="18" spans="1:6" ht="21">
      <c r="A18" s="15" t="s">
        <v>23</v>
      </c>
      <c r="B18" s="15"/>
      <c r="C18" s="15"/>
      <c r="D18" s="16">
        <f>SUM(D16:D17)</f>
        <v>6132919</v>
      </c>
      <c r="E18" s="20"/>
      <c r="F18" s="15"/>
    </row>
    <row r="19" spans="1:6" ht="21">
      <c r="A19" s="15"/>
      <c r="B19" s="15" t="s">
        <v>24</v>
      </c>
      <c r="C19" s="15"/>
      <c r="D19" s="16">
        <f>+D15+D18</f>
        <v>22554401.18</v>
      </c>
      <c r="E19" s="20"/>
      <c r="F19" s="15"/>
    </row>
    <row r="20" spans="1:6" ht="21.75">
      <c r="A20" s="12"/>
      <c r="B20" s="12"/>
      <c r="C20" s="12"/>
      <c r="D20" s="12"/>
      <c r="E20" s="19"/>
      <c r="F20" s="12"/>
    </row>
    <row r="21" spans="1:6" ht="21">
      <c r="A21" s="3" t="s">
        <v>3</v>
      </c>
      <c r="B21" s="4"/>
      <c r="C21" s="5" t="s">
        <v>25</v>
      </c>
      <c r="D21" s="4" t="s">
        <v>26</v>
      </c>
      <c r="E21" s="6" t="s">
        <v>6</v>
      </c>
      <c r="F21" s="6" t="s">
        <v>7</v>
      </c>
    </row>
    <row r="22" spans="1:6" ht="21">
      <c r="A22" s="3"/>
      <c r="B22" s="4"/>
      <c r="C22" s="7"/>
      <c r="D22" s="4"/>
      <c r="E22" s="8" t="s">
        <v>8</v>
      </c>
      <c r="F22" s="8" t="s">
        <v>9</v>
      </c>
    </row>
    <row r="23" spans="1:6" ht="21.75">
      <c r="A23" s="15" t="s">
        <v>27</v>
      </c>
      <c r="B23" s="12"/>
      <c r="C23" s="21"/>
      <c r="D23" s="21"/>
      <c r="E23" s="22"/>
      <c r="F23" s="21"/>
    </row>
    <row r="24" spans="1:6" ht="21.75">
      <c r="A24" s="12"/>
      <c r="B24" s="12" t="s">
        <v>28</v>
      </c>
      <c r="C24" s="13">
        <v>1500000</v>
      </c>
      <c r="D24" s="13">
        <v>1264053.77</v>
      </c>
      <c r="E24" s="14" t="s">
        <v>8</v>
      </c>
      <c r="F24" s="13">
        <f>+D24-C24</f>
        <v>-235946.22999999998</v>
      </c>
    </row>
    <row r="25" spans="1:6" ht="21.75">
      <c r="A25" s="12"/>
      <c r="B25" s="12" t="s">
        <v>29</v>
      </c>
      <c r="C25" s="13">
        <v>1763885</v>
      </c>
      <c r="D25" s="13">
        <v>1686759.08</v>
      </c>
      <c r="E25" s="14" t="s">
        <v>8</v>
      </c>
      <c r="F25" s="13">
        <f aca="true" t="shared" si="1" ref="F25:F35">+D25-C25</f>
        <v>-77125.91999999993</v>
      </c>
    </row>
    <row r="26" spans="1:6" ht="21.75">
      <c r="A26" s="12"/>
      <c r="B26" s="12" t="s">
        <v>30</v>
      </c>
      <c r="C26" s="13">
        <v>225560</v>
      </c>
      <c r="D26" s="13">
        <v>222440</v>
      </c>
      <c r="E26" s="14" t="s">
        <v>8</v>
      </c>
      <c r="F26" s="13">
        <f t="shared" si="1"/>
        <v>-3120</v>
      </c>
    </row>
    <row r="27" spans="1:6" ht="21.75">
      <c r="A27" s="12"/>
      <c r="B27" s="12" t="s">
        <v>31</v>
      </c>
      <c r="C27" s="13">
        <v>1171640</v>
      </c>
      <c r="D27" s="13">
        <v>1159140</v>
      </c>
      <c r="E27" s="14"/>
      <c r="F27" s="13">
        <f t="shared" si="1"/>
        <v>-12500</v>
      </c>
    </row>
    <row r="28" spans="1:6" ht="21.75">
      <c r="A28" s="12"/>
      <c r="B28" s="12" t="s">
        <v>32</v>
      </c>
      <c r="C28" s="13">
        <v>1706070</v>
      </c>
      <c r="D28" s="13">
        <v>1575337.5</v>
      </c>
      <c r="E28" s="14" t="s">
        <v>8</v>
      </c>
      <c r="F28" s="13">
        <f t="shared" si="1"/>
        <v>-130732.5</v>
      </c>
    </row>
    <row r="29" spans="1:6" ht="21.75">
      <c r="A29" s="12"/>
      <c r="B29" s="12" t="s">
        <v>33</v>
      </c>
      <c r="C29" s="13">
        <v>1749941</v>
      </c>
      <c r="D29" s="13">
        <v>1471672.99</v>
      </c>
      <c r="E29" s="14" t="s">
        <v>8</v>
      </c>
      <c r="F29" s="13">
        <f t="shared" si="1"/>
        <v>-278268.01</v>
      </c>
    </row>
    <row r="30" spans="1:6" ht="21.75">
      <c r="A30" s="12"/>
      <c r="B30" s="12" t="s">
        <v>34</v>
      </c>
      <c r="C30" s="13">
        <v>1285963.18</v>
      </c>
      <c r="D30" s="13">
        <v>972970.86</v>
      </c>
      <c r="E30" s="14" t="s">
        <v>8</v>
      </c>
      <c r="F30" s="13">
        <f t="shared" si="1"/>
        <v>-312992.31999999995</v>
      </c>
    </row>
    <row r="31" spans="1:6" ht="21.75">
      <c r="A31" s="12"/>
      <c r="B31" s="12" t="s">
        <v>35</v>
      </c>
      <c r="C31" s="13">
        <v>117690</v>
      </c>
      <c r="D31" s="13">
        <v>81111.46</v>
      </c>
      <c r="E31" s="14" t="s">
        <v>8</v>
      </c>
      <c r="F31" s="13">
        <f t="shared" si="1"/>
        <v>-36578.53999999999</v>
      </c>
    </row>
    <row r="32" spans="1:6" ht="21.75">
      <c r="A32" s="12"/>
      <c r="B32" s="12" t="s">
        <v>18</v>
      </c>
      <c r="C32" s="13">
        <v>1354000</v>
      </c>
      <c r="D32" s="13">
        <v>1347000</v>
      </c>
      <c r="E32" s="14" t="s">
        <v>8</v>
      </c>
      <c r="F32" s="13">
        <f t="shared" si="1"/>
        <v>-7000</v>
      </c>
    </row>
    <row r="33" spans="1:6" ht="21.75">
      <c r="A33" s="12"/>
      <c r="B33" s="12" t="s">
        <v>36</v>
      </c>
      <c r="C33" s="13">
        <v>419250.82</v>
      </c>
      <c r="D33" s="13">
        <v>384823.92</v>
      </c>
      <c r="E33" s="14" t="s">
        <v>8</v>
      </c>
      <c r="F33" s="13">
        <f t="shared" si="1"/>
        <v>-34426.90000000002</v>
      </c>
    </row>
    <row r="34" spans="1:6" ht="21.75">
      <c r="A34" s="12"/>
      <c r="B34" s="12" t="s">
        <v>37</v>
      </c>
      <c r="C34" s="13">
        <v>3730000</v>
      </c>
      <c r="D34" s="13">
        <v>3719331.91</v>
      </c>
      <c r="E34" s="14" t="s">
        <v>8</v>
      </c>
      <c r="F34" s="13">
        <f t="shared" si="1"/>
        <v>-10668.089999999851</v>
      </c>
    </row>
    <row r="35" spans="1:6" ht="21.75">
      <c r="A35" s="12"/>
      <c r="B35" s="12" t="s">
        <v>38</v>
      </c>
      <c r="C35" s="13">
        <v>888000</v>
      </c>
      <c r="D35" s="13">
        <v>883500</v>
      </c>
      <c r="E35" s="14" t="s">
        <v>8</v>
      </c>
      <c r="F35" s="13">
        <f t="shared" si="1"/>
        <v>-4500</v>
      </c>
    </row>
    <row r="36" spans="1:6" ht="21">
      <c r="A36" s="15" t="s">
        <v>39</v>
      </c>
      <c r="B36" s="15"/>
      <c r="C36" s="16">
        <f>SUM(C24:C35)</f>
        <v>15912000</v>
      </c>
      <c r="D36" s="16">
        <f>SUM(D24:D35)</f>
        <v>14768141.49</v>
      </c>
      <c r="E36" s="17" t="s">
        <v>8</v>
      </c>
      <c r="F36" s="16">
        <f>SUM(F24:F35)</f>
        <v>-1143858.5099999998</v>
      </c>
    </row>
    <row r="37" spans="1:6" ht="21.75">
      <c r="A37" s="12"/>
      <c r="B37" s="12" t="s">
        <v>40</v>
      </c>
      <c r="C37" s="23"/>
      <c r="D37" s="18">
        <f>11617.74+582+572000+7500+8308.17+338911.09</f>
        <v>938919</v>
      </c>
      <c r="E37" s="24"/>
      <c r="F37" s="23"/>
    </row>
    <row r="38" spans="1:6" ht="21.75">
      <c r="A38" s="12"/>
      <c r="B38" s="12" t="s">
        <v>22</v>
      </c>
      <c r="C38" s="23"/>
      <c r="D38" s="18">
        <v>5194000</v>
      </c>
      <c r="E38" s="24"/>
      <c r="F38" s="23"/>
    </row>
    <row r="39" spans="1:6" ht="21">
      <c r="A39" s="15"/>
      <c r="B39" s="15" t="s">
        <v>41</v>
      </c>
      <c r="C39" s="25"/>
      <c r="D39" s="16">
        <f>SUM(D36:D38)</f>
        <v>20901060.490000002</v>
      </c>
      <c r="E39" s="26"/>
      <c r="F39" s="25"/>
    </row>
    <row r="40" spans="1:6" ht="15">
      <c r="A40" s="27"/>
      <c r="B40" s="28"/>
      <c r="C40" s="29"/>
      <c r="D40" s="30">
        <f>+D19-D39</f>
        <v>1653340.6899999976</v>
      </c>
      <c r="E40" s="31"/>
      <c r="F40" s="29"/>
    </row>
    <row r="41" spans="1:6" ht="23.25">
      <c r="A41" s="32"/>
      <c r="B41" s="33" t="s">
        <v>42</v>
      </c>
      <c r="C41" s="34"/>
      <c r="D41" s="35"/>
      <c r="E41" s="36"/>
      <c r="F41" s="34"/>
    </row>
    <row r="42" spans="1:6" ht="15">
      <c r="A42" s="27"/>
      <c r="B42" s="28" t="s">
        <v>43</v>
      </c>
      <c r="C42" s="29"/>
      <c r="D42" s="37"/>
      <c r="E42" s="31"/>
      <c r="F42" s="29"/>
    </row>
    <row r="43" spans="1:6" ht="24">
      <c r="A43" s="38"/>
      <c r="B43" s="38"/>
      <c r="C43" s="38"/>
      <c r="D43" s="38"/>
      <c r="E43" s="39"/>
      <c r="F43" s="38"/>
    </row>
    <row r="44" spans="1:6" ht="21.75">
      <c r="A44" s="40"/>
      <c r="B44" s="40" t="s">
        <v>44</v>
      </c>
      <c r="C44" s="40"/>
      <c r="D44" s="40"/>
      <c r="E44" s="41" t="s">
        <v>45</v>
      </c>
      <c r="F44" s="40"/>
    </row>
    <row r="45" spans="1:6" ht="21.75">
      <c r="A45" s="40"/>
      <c r="B45" s="40" t="s">
        <v>46</v>
      </c>
      <c r="C45" s="40"/>
      <c r="D45" s="40"/>
      <c r="E45" s="41" t="s">
        <v>47</v>
      </c>
      <c r="F45" s="40"/>
    </row>
    <row r="46" spans="1:6" ht="24">
      <c r="A46" s="38"/>
      <c r="B46" s="38"/>
      <c r="C46" s="38"/>
      <c r="D46" s="38"/>
      <c r="E46" s="39"/>
      <c r="F46" s="38"/>
    </row>
    <row r="47" spans="1:6" ht="24">
      <c r="A47" s="38"/>
      <c r="B47" s="38"/>
      <c r="C47" s="38"/>
      <c r="D47" s="38"/>
      <c r="E47" s="39"/>
      <c r="F47" s="38"/>
    </row>
  </sheetData>
  <mergeCells count="10">
    <mergeCell ref="A21:B22"/>
    <mergeCell ref="C21:C22"/>
    <mergeCell ref="D21:D22"/>
    <mergeCell ref="D40:D42"/>
    <mergeCell ref="A1:F1"/>
    <mergeCell ref="A2:F2"/>
    <mergeCell ref="A3:F3"/>
    <mergeCell ref="A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2009-05-01T06:48:18Z</dcterms:created>
  <dcterms:modified xsi:type="dcterms:W3CDTF">2009-05-01T06:50:07Z</dcterms:modified>
  <cp:category/>
  <cp:version/>
  <cp:contentType/>
  <cp:contentStatus/>
</cp:coreProperties>
</file>